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110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export!$A$1:$I$47</definedName>
  </definedNames>
  <calcPr calcId="124519"/>
</workbook>
</file>

<file path=xl/calcChain.xml><?xml version="1.0" encoding="utf-8"?>
<calcChain xmlns="http://schemas.openxmlformats.org/spreadsheetml/2006/main">
  <c r="J45" i="1"/>
  <c r="E30" i="3"/>
  <c r="E31"/>
  <c r="E32"/>
  <c r="E33"/>
  <c r="E34"/>
  <c r="E35"/>
  <c r="E36"/>
  <c r="E37"/>
  <c r="E38"/>
  <c r="E39"/>
  <c r="E40"/>
  <c r="E41"/>
  <c r="E42"/>
  <c r="E43"/>
  <c r="E44"/>
  <c r="E29"/>
  <c r="E7"/>
  <c r="E8"/>
  <c r="E9"/>
  <c r="E10"/>
  <c r="E11"/>
  <c r="E12"/>
  <c r="E13"/>
  <c r="E14"/>
  <c r="E15"/>
  <c r="E16"/>
  <c r="E17"/>
  <c r="E18"/>
  <c r="E19"/>
  <c r="E21"/>
  <c r="E6"/>
  <c r="E47" i="1"/>
  <c r="G47"/>
  <c r="D33" i="2"/>
  <c r="E20" i="3" l="1"/>
  <c r="G8" i="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E33"/>
  <c r="G33" s="1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8"/>
  <c r="K8"/>
  <c r="J48"/>
  <c r="I47"/>
  <c r="K47" s="1"/>
  <c r="J46"/>
  <c r="J9"/>
  <c r="J10"/>
  <c r="J11"/>
  <c r="J12"/>
  <c r="J13"/>
  <c r="J14"/>
  <c r="J15"/>
  <c r="J16"/>
  <c r="J17"/>
  <c r="J18"/>
  <c r="J19"/>
  <c r="J20"/>
  <c r="J21"/>
  <c r="J22"/>
  <c r="J23"/>
  <c r="J24"/>
  <c r="J25"/>
  <c r="J28"/>
  <c r="J29"/>
  <c r="J30"/>
  <c r="J31"/>
  <c r="J32"/>
  <c r="J33"/>
  <c r="J34"/>
  <c r="J35"/>
  <c r="J36"/>
  <c r="J37"/>
  <c r="J38"/>
  <c r="J39"/>
  <c r="J40"/>
  <c r="J41"/>
  <c r="J42"/>
  <c r="J43"/>
  <c r="J44"/>
  <c r="J8"/>
  <c r="D11" i="8"/>
  <c r="B12" s="1"/>
  <c r="E8"/>
  <c r="D8"/>
  <c r="B9" s="1"/>
  <c r="E5"/>
  <c r="D5"/>
  <c r="B6" s="1"/>
  <c r="C16"/>
  <c r="B16"/>
  <c r="C14"/>
  <c r="B14"/>
  <c r="G11"/>
  <c r="E11"/>
  <c r="E16" s="1"/>
  <c r="G8"/>
  <c r="D14"/>
  <c r="G5"/>
  <c r="J47" i="1" l="1"/>
  <c r="D16" i="8"/>
  <c r="C6"/>
  <c r="E14"/>
  <c r="F33" i="2"/>
  <c r="C9" i="8"/>
  <c r="C12"/>
</calcChain>
</file>

<file path=xl/sharedStrings.xml><?xml version="1.0" encoding="utf-8"?>
<sst xmlns="http://schemas.openxmlformats.org/spreadsheetml/2006/main" count="195" uniqueCount="140">
  <si>
    <t>Value in 000 Rs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</si>
  <si>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</si>
  <si>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</si>
  <si>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</si>
  <si>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</si>
  <si>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</si>
  <si>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</si>
  <si>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</si>
  <si>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</si>
  <si>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</si>
  <si>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</si>
  <si>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</si>
  <si>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</si>
  <si>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</si>
  <si>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</si>
  <si>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</si>
  <si>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</si>
  <si>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</si>
  <si>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</si>
  <si>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</si>
  <si>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</si>
  <si>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</si>
  <si>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</si>
  <si>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</si>
  <si>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</si>
  <si>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</si>
  <si>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</si>
  <si>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</si>
  <si>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</si>
  <si>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</si>
  <si>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</si>
  <si>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</si>
  <si>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</si>
  <si>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</si>
  <si>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</si>
  <si>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</si>
  <si>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</si>
  <si>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</si>
  <si>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</si>
  <si>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</si>
  <si>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</si>
  <si>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</si>
  <si>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</si>
  <si>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</si>
  <si>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</si>
  <si>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</si>
  <si>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</si>
  <si>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</si>
  <si>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</si>
  <si>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</si>
  <si>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</si>
  <si>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</si>
  <si>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</si>
  <si>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</si>
  <si>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</si>
  <si>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</si>
  <si>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</si>
  <si>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</si>
  <si>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</si>
  <si>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</si>
  <si>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</si>
  <si>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</si>
  <si>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</si>
  <si>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</si>
  <si>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</si>
  <si>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</si>
  <si>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</si>
  <si>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</si>
  <si>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</si>
  <si>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</si>
  <si>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</si>
  <si>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</si>
  <si>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</si>
  <si>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</si>
  <si>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</si>
  <si>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</si>
  <si>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</si>
  <si>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</si>
  <si>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</si>
  <si>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</si>
  <si>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</si>
  <si>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</si>
  <si>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</si>
  <si>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</si>
  <si>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</si>
  <si>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</si>
  <si>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</si>
  <si>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</si>
  <si>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Unwrought lead (excl refined and containi n  antimony)</t>
  </si>
  <si>
    <t>Stoppers, lids, caps and other closures of  plastics</t>
  </si>
  <si>
    <t>Fabrics</t>
  </si>
  <si>
    <t>Woolen wovenwear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</si>
  <si>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</si>
  <si>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</si>
  <si>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</si>
  <si>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</si>
  <si>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</si>
  <si>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</si>
  <si>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</si>
  <si>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>-</t>
  </si>
  <si>
    <t xml:space="preserve">COMPARISON OF TOTAL EXPORTS OF SOME MAJOR COMMODITIES </t>
  </si>
  <si>
    <t xml:space="preserve">COMPARISON OF TOTAL IMPORTS OF SOME MAJOR COMMODITIES </t>
  </si>
  <si>
    <t>(Provisional)</t>
  </si>
  <si>
    <t>F.Y. 2078/79 (2021/22)  Shrawan-Bhadra</t>
  </si>
  <si>
    <t>F.Y. 2079/80 (2022/23)  Shrawan-Bhadra</t>
  </si>
  <si>
    <t>F.Y. 2080/81 (2023/24)  Shrawan-Bhadra</t>
  </si>
  <si>
    <t>Percentage Change in First Two Month of F.Y. 2079/80 compared to same period of the previous year</t>
  </si>
  <si>
    <t>Percentage Change in First two Month of F.Y. 2080/81 compared to same period of the previous year</t>
  </si>
  <si>
    <t>DURING THE FIRST  TWO MONTH OF THE F.Y. 2079/80 AND 2080/81</t>
  </si>
  <si>
    <t>IN THE FIRST TWO  MONTH OF THE F.Y. 2079/80 AND 2080/81</t>
  </si>
  <si>
    <t>(Shrawan-Badra)</t>
  </si>
  <si>
    <t>(Bhadra)</t>
  </si>
  <si>
    <t xml:space="preserve"> (Shrawan-Bhadra) </t>
  </si>
  <si>
    <t>% Share  Shrawan- Bhadra</t>
  </si>
  <si>
    <t>(First Two Month Provisional)</t>
  </si>
  <si>
    <t xml:space="preserve">    F.Y. 2079/80        (Shrawan-Bhadra)</t>
  </si>
  <si>
    <t xml:space="preserve">    F.Y. 2080/81        (Shrawan-Bhadra)</t>
  </si>
  <si>
    <t>(FirstTwo  Month Provisional)</t>
  </si>
  <si>
    <t>Yarns</t>
  </si>
  <si>
    <t>India</t>
  </si>
  <si>
    <t>United States</t>
  </si>
  <si>
    <t>Germany</t>
  </si>
  <si>
    <t>United Kingdom</t>
  </si>
  <si>
    <t>China</t>
  </si>
  <si>
    <t>France</t>
  </si>
  <si>
    <t>United Arab Emirates</t>
  </si>
  <si>
    <t>Japan</t>
  </si>
  <si>
    <t>Australia</t>
  </si>
  <si>
    <t>Canada</t>
  </si>
  <si>
    <t>Italy</t>
  </si>
  <si>
    <t>Turkey</t>
  </si>
  <si>
    <t>Denmark</t>
  </si>
  <si>
    <t>Ukraine</t>
  </si>
  <si>
    <t>Malaysia</t>
  </si>
  <si>
    <t>Indonesia</t>
  </si>
  <si>
    <t>Morocco</t>
  </si>
  <si>
    <t>Oman</t>
  </si>
  <si>
    <t>Thailand</t>
  </si>
  <si>
    <t>Argentina</t>
  </si>
  <si>
    <t>Hong Kong, China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</si>
</sst>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7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0" fontId="10" fillId="0" borderId="3" xfId="0" applyFont="1" applyBorder="1"/>
    <xf numFmtId="0" fontId="7" fillId="0" borderId="10" xfId="0" applyFont="1" applyBorder="1" applyAlignment="1">
      <alignment horizontal="right" vertical="top"/>
    </xf>
    <xf numFmtId="164" fontId="7" fillId="0" borderId="3" xfId="1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6" xfId="0" applyFont="1" applyBorder="1"/>
    <xf numFmtId="0" fontId="10" fillId="0" borderId="9" xfId="0" applyFont="1" applyBorder="1"/>
    <xf numFmtId="0" fontId="10" fillId="0" borderId="5" xfId="0" applyFont="1" applyBorder="1"/>
    <xf numFmtId="0" fontId="7" fillId="0" borderId="3" xfId="0" applyFont="1" applyBorder="1" applyAlignment="1">
      <alignment horizontal="left"/>
    </xf>
    <xf numFmtId="43" fontId="4" fillId="0" borderId="2" xfId="0" applyNumberFormat="1" applyFont="1" applyBorder="1" applyAlignment="1">
      <alignment vertical="top"/>
    </xf>
    <xf numFmtId="43" fontId="4" fillId="0" borderId="3" xfId="0" applyNumberFormat="1" applyFont="1" applyBorder="1" applyAlignment="1">
      <alignment vertical="top"/>
    </xf>
    <xf numFmtId="0" fontId="13" fillId="0" borderId="8" xfId="0" applyFont="1" applyBorder="1"/>
    <xf numFmtId="0" fontId="7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5" fillId="0" borderId="0" xfId="1" applyNumberFormat="1" applyFont="1" applyBorder="1" applyAlignment="1"/>
    <xf numFmtId="164" fontId="5" fillId="0" borderId="0" xfId="1" applyNumberFormat="1" applyFont="1" applyBorder="1" applyAlignment="1">
      <alignment horizontal="left"/>
    </xf>
    <xf numFmtId="0" fontId="9" fillId="0" borderId="0" xfId="0" applyFont="1" applyBorder="1"/>
    <xf numFmtId="164" fontId="1" fillId="0" borderId="0" xfId="1" applyNumberFormat="1" applyFont="1" applyBorder="1"/>
    <xf numFmtId="164" fontId="14" fillId="0" borderId="0" xfId="2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0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0" xfId="0" applyNumberFormat="1" applyFont="1"/>
    <xf numFmtId="43" fontId="15" fillId="0" borderId="3" xfId="1" applyNumberFormat="1" applyFont="1" applyBorder="1"/>
    <xf numFmtId="20" fontId="7" fillId="0" borderId="2" xfId="0" quotePrefix="1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left"/>
    </xf>
    <xf numFmtId="165" fontId="13" fillId="0" borderId="8" xfId="1" applyNumberFormat="1" applyFont="1" applyBorder="1" applyAlignment="1">
      <alignment vertical="top"/>
    </xf>
    <xf numFmtId="0" fontId="10" fillId="0" borderId="0" xfId="0" applyFont="1" applyBorder="1"/>
    <xf numFmtId="166" fontId="7" fillId="0" borderId="11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43" fontId="4" fillId="0" borderId="0" xfId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10" fillId="0" borderId="8" xfId="0" applyFont="1" applyBorder="1"/>
    <xf numFmtId="0" fontId="10" fillId="0" borderId="11" xfId="0" applyFont="1" applyBorder="1"/>
    <xf numFmtId="20" fontId="7" fillId="0" borderId="0" xfId="0" quotePrefix="1" applyNumberFormat="1" applyFont="1" applyBorder="1" applyAlignment="1">
      <alignment horizontal="right"/>
    </xf>
    <xf numFmtId="166" fontId="7" fillId="0" borderId="8" xfId="0" applyNumberFormat="1" applyFont="1" applyBorder="1" applyAlignment="1">
      <alignment vertical="top"/>
    </xf>
    <xf numFmtId="166" fontId="7" fillId="0" borderId="11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center" vertical="top" wrapText="1"/>
    </xf>
    <xf numFmtId="164" fontId="17" fillId="0" borderId="7" xfId="1" applyNumberFormat="1" applyFont="1" applyBorder="1"/>
    <xf numFmtId="164" fontId="17" fillId="0" borderId="7" xfId="1" applyNumberFormat="1" applyFont="1" applyBorder="1" applyAlignment="1">
      <alignment vertical="top"/>
    </xf>
    <xf numFmtId="164" fontId="20" fillId="0" borderId="7" xfId="1" applyNumberFormat="1" applyFont="1" applyBorder="1" applyAlignment="1">
      <alignment horizontal="right" vertical="top"/>
    </xf>
    <xf numFmtId="164" fontId="0" fillId="0" borderId="0" xfId="1" applyNumberFormat="1" applyFont="1" applyBorder="1"/>
    <xf numFmtId="164" fontId="20" fillId="0" borderId="0" xfId="1" applyNumberFormat="1" applyFont="1" applyBorder="1" applyAlignment="1">
      <alignment horizontal="right" vertical="top"/>
    </xf>
    <xf numFmtId="164" fontId="17" fillId="0" borderId="0" xfId="1" applyNumberFormat="1" applyFont="1" applyBorder="1"/>
    <xf numFmtId="164" fontId="17" fillId="0" borderId="0" xfId="1" applyNumberFormat="1" applyFont="1" applyBorder="1" applyAlignment="1">
      <alignment vertical="top"/>
    </xf>
    <xf numFmtId="164" fontId="20" fillId="0" borderId="7" xfId="1" applyNumberFormat="1" applyFont="1" applyBorder="1" applyAlignment="1">
      <alignment horizontal="right" vertical="center"/>
    </xf>
    <xf numFmtId="164" fontId="20" fillId="0" borderId="1" xfId="1" applyNumberFormat="1" applyFont="1" applyBorder="1" applyAlignment="1">
      <alignment horizontal="right" vertical="top"/>
    </xf>
    <xf numFmtId="164" fontId="20" fillId="0" borderId="2" xfId="1" applyNumberFormat="1" applyFont="1" applyBorder="1" applyAlignment="1">
      <alignment horizontal="right" vertical="top"/>
    </xf>
    <xf numFmtId="164" fontId="0" fillId="0" borderId="0" xfId="1" applyNumberFormat="1" applyFont="1"/>
    <xf numFmtId="164" fontId="6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21" fillId="0" borderId="3" xfId="0" applyFont="1" applyBorder="1" applyAlignment="1">
      <alignment horizontal="right" vertical="top"/>
    </xf>
    <xf numFmtId="0" fontId="19" fillId="0" borderId="3" xfId="0" applyFont="1" applyBorder="1" applyAlignment="1">
      <alignment vertical="top" wrapText="1"/>
    </xf>
    <xf numFmtId="0" fontId="16" fillId="0" borderId="7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1" fillId="0" borderId="8" xfId="0" applyFont="1" applyBorder="1" applyAlignment="1">
      <alignment horizontal="right" vertical="top"/>
    </xf>
    <xf numFmtId="0" fontId="19" fillId="0" borderId="8" xfId="0" applyFont="1" applyBorder="1" applyAlignment="1">
      <alignment vertical="top" wrapText="1"/>
    </xf>
    <xf numFmtId="0" fontId="18" fillId="0" borderId="7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164" fontId="18" fillId="0" borderId="7" xfId="1" applyNumberFormat="1" applyFont="1" applyBorder="1" applyAlignment="1">
      <alignment horizontal="right" vertical="top"/>
    </xf>
    <xf numFmtId="164" fontId="18" fillId="0" borderId="11" xfId="1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right" vertical="center"/>
    </xf>
    <xf numFmtId="0" fontId="16" fillId="0" borderId="3" xfId="0" applyFont="1" applyFill="1" applyBorder="1" applyAlignment="1">
      <alignment vertical="top"/>
    </xf>
    <xf numFmtId="0" fontId="16" fillId="0" borderId="3" xfId="0" applyNumberFormat="1" applyFont="1" applyFill="1" applyBorder="1" applyAlignment="1">
      <alignment vertical="top"/>
    </xf>
    <xf numFmtId="164" fontId="17" fillId="0" borderId="2" xfId="1" applyNumberFormat="1" applyFont="1" applyFill="1" applyBorder="1"/>
    <xf numFmtId="164" fontId="17" fillId="0" borderId="10" xfId="1" applyNumberFormat="1" applyFont="1" applyFill="1" applyBorder="1" applyAlignment="1">
      <alignment vertical="top"/>
    </xf>
    <xf numFmtId="4" fontId="17" fillId="0" borderId="2" xfId="1" applyNumberFormat="1" applyFont="1" applyFill="1" applyBorder="1"/>
    <xf numFmtId="43" fontId="17" fillId="0" borderId="3" xfId="1" applyFont="1" applyFill="1" applyBorder="1"/>
    <xf numFmtId="0" fontId="16" fillId="0" borderId="8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0" fontId="16" fillId="0" borderId="8" xfId="0" applyNumberFormat="1" applyFont="1" applyFill="1" applyBorder="1" applyAlignment="1">
      <alignment vertical="top"/>
    </xf>
    <xf numFmtId="164" fontId="17" fillId="0" borderId="0" xfId="1" applyNumberFormat="1" applyFont="1"/>
    <xf numFmtId="164" fontId="17" fillId="0" borderId="11" xfId="1" applyNumberFormat="1" applyFont="1" applyFill="1" applyBorder="1" applyAlignment="1">
      <alignment vertical="top"/>
    </xf>
    <xf numFmtId="4" fontId="17" fillId="0" borderId="0" xfId="1" applyNumberFormat="1" applyFont="1" applyFill="1" applyBorder="1"/>
    <xf numFmtId="43" fontId="17" fillId="0" borderId="8" xfId="1" applyFont="1" applyFill="1" applyBorder="1"/>
    <xf numFmtId="164" fontId="17" fillId="0" borderId="0" xfId="1" applyNumberFormat="1" applyFont="1" applyFill="1" applyBorder="1"/>
    <xf numFmtId="0" fontId="20" fillId="0" borderId="0" xfId="0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left"/>
    </xf>
    <xf numFmtId="0" fontId="17" fillId="0" borderId="0" xfId="0" applyFont="1" applyFill="1" applyBorder="1"/>
    <xf numFmtId="164" fontId="17" fillId="0" borderId="0" xfId="1" applyNumberFormat="1" applyFont="1" applyFill="1" applyBorder="1" applyAlignment="1">
      <alignment vertical="top"/>
    </xf>
    <xf numFmtId="164" fontId="16" fillId="0" borderId="0" xfId="1" applyNumberFormat="1" applyFont="1" applyBorder="1" applyAlignment="1">
      <alignment vertical="top"/>
    </xf>
    <xf numFmtId="164" fontId="17" fillId="0" borderId="7" xfId="1" applyNumberFormat="1" applyFont="1" applyFill="1" applyBorder="1" applyAlignment="1">
      <alignment vertical="top"/>
    </xf>
    <xf numFmtId="4" fontId="17" fillId="0" borderId="0" xfId="1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vertical="top"/>
    </xf>
    <xf numFmtId="0" fontId="16" fillId="0" borderId="5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19" fillId="0" borderId="6" xfId="0" applyFont="1" applyFill="1" applyBorder="1" applyAlignment="1">
      <alignment vertical="top"/>
    </xf>
    <xf numFmtId="0" fontId="18" fillId="0" borderId="9" xfId="0" applyNumberFormat="1" applyFont="1" applyFill="1" applyBorder="1" applyAlignment="1">
      <alignment vertical="top"/>
    </xf>
    <xf numFmtId="164" fontId="19" fillId="0" borderId="13" xfId="1" applyNumberFormat="1" applyFont="1" applyFill="1" applyBorder="1" applyAlignment="1">
      <alignment vertical="top"/>
    </xf>
    <xf numFmtId="4" fontId="19" fillId="0" borderId="15" xfId="1" applyNumberFormat="1" applyFont="1" applyFill="1" applyBorder="1"/>
    <xf numFmtId="43" fontId="19" fillId="0" borderId="12" xfId="1" applyFont="1" applyFill="1" applyBorder="1"/>
    <xf numFmtId="164" fontId="8" fillId="0" borderId="0" xfId="0" applyNumberFormat="1" applyFont="1" applyFill="1" applyBorder="1" applyAlignment="1">
      <alignment vertical="top"/>
    </xf>
    <xf numFmtId="0" fontId="18" fillId="0" borderId="3" xfId="0" applyFont="1" applyBorder="1" applyAlignment="1">
      <alignment horizontal="center" vertical="top"/>
    </xf>
    <xf numFmtId="0" fontId="18" fillId="0" borderId="10" xfId="0" applyFont="1" applyBorder="1" applyAlignment="1">
      <alignment horizontal="centerContinuous" vertical="top"/>
    </xf>
    <xf numFmtId="164" fontId="18" fillId="0" borderId="10" xfId="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164" fontId="18" fillId="0" borderId="9" xfId="1" applyNumberFormat="1" applyFont="1" applyBorder="1" applyAlignment="1">
      <alignment horizontal="center" vertical="top"/>
    </xf>
    <xf numFmtId="164" fontId="21" fillId="0" borderId="9" xfId="1" applyNumberFormat="1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164" fontId="16" fillId="0" borderId="3" xfId="1" applyNumberFormat="1" applyFont="1" applyBorder="1" applyAlignment="1">
      <alignment horizontal="center" vertical="top"/>
    </xf>
    <xf numFmtId="164" fontId="16" fillId="0" borderId="3" xfId="1" applyNumberFormat="1" applyFont="1" applyBorder="1" applyAlignment="1">
      <alignment vertical="top"/>
    </xf>
    <xf numFmtId="164" fontId="17" fillId="0" borderId="3" xfId="1" applyNumberFormat="1" applyFont="1" applyBorder="1" applyAlignment="1"/>
    <xf numFmtId="164" fontId="17" fillId="0" borderId="1" xfId="1" applyNumberFormat="1" applyFont="1" applyBorder="1" applyAlignment="1">
      <alignment vertical="top"/>
    </xf>
    <xf numFmtId="164" fontId="17" fillId="0" borderId="3" xfId="1" applyNumberFormat="1" applyFont="1" applyBorder="1" applyAlignment="1">
      <alignment vertical="top"/>
    </xf>
    <xf numFmtId="2" fontId="17" fillId="0" borderId="3" xfId="1" applyNumberFormat="1" applyFont="1" applyBorder="1" applyAlignment="1">
      <alignment vertical="top"/>
    </xf>
    <xf numFmtId="43" fontId="17" fillId="0" borderId="10" xfId="1" applyFont="1" applyBorder="1" applyAlignment="1">
      <alignment vertical="top"/>
    </xf>
    <xf numFmtId="164" fontId="16" fillId="0" borderId="8" xfId="1" applyNumberFormat="1" applyFont="1" applyBorder="1" applyAlignment="1">
      <alignment horizontal="center" vertical="top"/>
    </xf>
    <xf numFmtId="164" fontId="16" fillId="0" borderId="8" xfId="1" applyNumberFormat="1" applyFont="1" applyBorder="1" applyAlignment="1">
      <alignment vertical="top"/>
    </xf>
    <xf numFmtId="164" fontId="17" fillId="0" borderId="8" xfId="1" applyNumberFormat="1" applyFont="1" applyBorder="1" applyAlignment="1"/>
    <xf numFmtId="164" fontId="17" fillId="0" borderId="8" xfId="1" applyNumberFormat="1" applyFont="1" applyBorder="1" applyAlignment="1">
      <alignment vertical="top"/>
    </xf>
    <xf numFmtId="2" fontId="17" fillId="0" borderId="8" xfId="1" applyNumberFormat="1" applyFont="1" applyBorder="1" applyAlignment="1">
      <alignment vertical="top"/>
    </xf>
    <xf numFmtId="43" fontId="17" fillId="0" borderId="11" xfId="1" applyFont="1" applyBorder="1" applyAlignment="1">
      <alignment vertical="top"/>
    </xf>
    <xf numFmtId="164" fontId="17" fillId="0" borderId="8" xfId="1" applyNumberFormat="1" applyFont="1" applyBorder="1"/>
    <xf numFmtId="164" fontId="20" fillId="0" borderId="8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horizontal="center" vertical="top"/>
    </xf>
    <xf numFmtId="164" fontId="16" fillId="0" borderId="6" xfId="1" applyNumberFormat="1" applyFont="1" applyBorder="1" applyAlignment="1">
      <alignment vertical="top"/>
    </xf>
    <xf numFmtId="164" fontId="17" fillId="0" borderId="6" xfId="1" applyNumberFormat="1" applyFont="1" applyBorder="1" applyAlignment="1">
      <alignment vertical="top"/>
    </xf>
    <xf numFmtId="164" fontId="18" fillId="0" borderId="6" xfId="1" applyNumberFormat="1" applyFont="1" applyBorder="1" applyAlignment="1"/>
    <xf numFmtId="164" fontId="18" fillId="0" borderId="6" xfId="1" applyNumberFormat="1" applyFont="1" applyBorder="1" applyAlignment="1">
      <alignment vertical="top"/>
    </xf>
    <xf numFmtId="164" fontId="19" fillId="0" borderId="12" xfId="1" applyNumberFormat="1" applyFont="1" applyBorder="1"/>
    <xf numFmtId="164" fontId="19" fillId="0" borderId="4" xfId="1" applyNumberFormat="1" applyFont="1" applyBorder="1"/>
    <xf numFmtId="164" fontId="19" fillId="0" borderId="12" xfId="1" applyNumberFormat="1" applyFont="1" applyBorder="1" applyAlignment="1">
      <alignment vertical="top"/>
    </xf>
    <xf numFmtId="2" fontId="19" fillId="0" borderId="12" xfId="1" applyNumberFormat="1" applyFont="1" applyBorder="1" applyAlignment="1">
      <alignment vertical="top"/>
    </xf>
    <xf numFmtId="43" fontId="19" fillId="0" borderId="13" xfId="1" applyFont="1" applyBorder="1" applyAlignment="1">
      <alignment vertical="top"/>
    </xf>
    <xf numFmtId="164" fontId="17" fillId="0" borderId="1" xfId="1" applyNumberFormat="1" applyFont="1" applyFill="1" applyBorder="1" applyAlignment="1">
      <alignment vertical="top"/>
    </xf>
    <xf numFmtId="164" fontId="17" fillId="0" borderId="0" xfId="1" applyNumberFormat="1" applyFont="1" applyBorder="1" applyAlignment="1">
      <alignment horizontal="center"/>
    </xf>
    <xf numFmtId="164" fontId="19" fillId="0" borderId="14" xfId="1" applyNumberFormat="1" applyFont="1" applyFill="1" applyBorder="1" applyAlignment="1">
      <alignment vertical="top"/>
    </xf>
    <xf numFmtId="164" fontId="0" fillId="0" borderId="7" xfId="0" applyNumberFormat="1" applyBorder="1"/>
    <xf numFmtId="164" fontId="21" fillId="0" borderId="7" xfId="1" applyNumberFormat="1" applyFont="1" applyBorder="1" applyAlignment="1">
      <alignment horizontal="right" vertical="center"/>
    </xf>
    <xf numFmtId="164" fontId="19" fillId="0" borderId="14" xfId="1" applyNumberFormat="1" applyFont="1" applyBorder="1" applyAlignment="1">
      <alignment vertical="top"/>
    </xf>
    <xf numFmtId="164" fontId="19" fillId="0" borderId="13" xfId="1" applyNumberFormat="1" applyFont="1" applyBorder="1"/>
    <xf numFmtId="43" fontId="2" fillId="0" borderId="12" xfId="1" applyFont="1" applyBorder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164" fontId="4" fillId="0" borderId="3" xfId="1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164" fontId="4" fillId="0" borderId="6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43" fontId="0" fillId="0" borderId="8" xfId="1" applyFont="1" applyBorder="1"/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43" fontId="2" fillId="0" borderId="12" xfId="1" applyFont="1" applyFill="1" applyBorder="1" applyAlignment="1">
      <alignment vertical="top"/>
    </xf>
    <xf numFmtId="166" fontId="15" fillId="0" borderId="3" xfId="1" applyNumberFormat="1" applyFont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2" fillId="0" borderId="12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/>
    <xf numFmtId="0" fontId="12" fillId="0" borderId="0" xfId="0" applyFont="1" applyAlignment="1">
      <alignment horizontal="center"/>
    </xf>
    <xf numFmtId="164" fontId="22" fillId="0" borderId="0" xfId="1" applyNumberFormat="1" applyFont="1" applyBorder="1" applyAlignment="1">
      <alignment horizontal="center" vertical="top"/>
    </xf>
    <xf numFmtId="164" fontId="18" fillId="0" borderId="7" xfId="1" applyNumberFormat="1" applyFont="1" applyBorder="1" applyAlignment="1">
      <alignment horizontal="center" vertical="top"/>
    </xf>
    <xf numFmtId="164" fontId="18" fillId="0" borderId="11" xfId="1" applyNumberFormat="1" applyFont="1" applyBorder="1" applyAlignment="1">
      <alignment horizontal="center" vertical="top"/>
    </xf>
    <xf numFmtId="164" fontId="18" fillId="0" borderId="1" xfId="1" applyNumberFormat="1" applyFont="1" applyBorder="1" applyAlignment="1">
      <alignment horizontal="center" vertical="top"/>
    </xf>
    <xf numFmtId="164" fontId="18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164" fontId="4" fillId="0" borderId="0" xfId="1" applyNumberFormat="1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</cellXfs>
  <cellStyles count="3">
    <cellStyle name="Comma" xfId="1" builtinId="3"/>
    <cellStyle name="Comma 2" xfId="2"/>
    <cellStyle name="Normal" xfId="0" builtinId="0"/>
  </cellStyles>
  <dxfs count="23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0" sqref="A10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12.85546875" style="8" bestFit="1" customWidth="1"/>
    <col min="7" max="7" width="8.28515625" style="8" bestFit="1" customWidth="1"/>
    <col min="8" max="16384" width="9.140625" style="8"/>
  </cols>
  <sheetData>
    <row r="1" spans="1:10" ht="18.75">
      <c r="A1" s="186" t="s">
        <v>72</v>
      </c>
      <c r="B1" s="186"/>
      <c r="C1" s="186"/>
      <c r="D1" s="186"/>
      <c r="E1" s="186"/>
      <c r="F1" s="186"/>
      <c r="G1" s="186"/>
    </row>
    <row r="2" spans="1:10">
      <c r="A2" s="9"/>
      <c r="B2" s="9"/>
      <c r="C2" s="10"/>
      <c r="D2" s="9"/>
      <c r="E2" s="9"/>
      <c r="F2" s="7" t="s">
        <v>68</v>
      </c>
      <c r="G2" s="9"/>
      <c r="I2" s="38"/>
      <c r="J2" s="38"/>
    </row>
    <row r="3" spans="1:10">
      <c r="A3" s="11"/>
      <c r="B3" s="12" t="s">
        <v>73</v>
      </c>
      <c r="C3" s="13" t="s">
        <v>74</v>
      </c>
      <c r="D3" s="14" t="s">
        <v>75</v>
      </c>
      <c r="E3" s="14" t="s">
        <v>76</v>
      </c>
      <c r="F3" s="36" t="s">
        <v>77</v>
      </c>
      <c r="G3" s="37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103</v>
      </c>
      <c r="B5" s="46">
        <v>44.04</v>
      </c>
      <c r="C5" s="39">
        <v>314.52</v>
      </c>
      <c r="D5" s="19">
        <f>+B5+C5</f>
        <v>358.56</v>
      </c>
      <c r="E5" s="20">
        <f>+C5-B5</f>
        <v>270.47999999999996</v>
      </c>
      <c r="F5" s="40" t="s">
        <v>78</v>
      </c>
      <c r="G5" s="41">
        <f>C5/B5</f>
        <v>7.1416893732970026</v>
      </c>
    </row>
    <row r="6" spans="1:10">
      <c r="A6" s="21" t="s">
        <v>79</v>
      </c>
      <c r="B6" s="47">
        <f>+B5*100/D5</f>
        <v>12.282463186077644</v>
      </c>
      <c r="C6" s="42">
        <f>+C5*100/D5</f>
        <v>87.717536813922351</v>
      </c>
      <c r="D6" s="43"/>
      <c r="E6" s="48"/>
      <c r="F6" s="43"/>
      <c r="G6" s="44"/>
    </row>
    <row r="7" spans="1:10">
      <c r="A7" s="15"/>
      <c r="B7" s="35"/>
      <c r="C7" s="15"/>
      <c r="D7" s="17"/>
      <c r="E7" s="15"/>
      <c r="F7" s="17"/>
      <c r="G7" s="45"/>
    </row>
    <row r="8" spans="1:10">
      <c r="A8" s="18" t="s">
        <v>104</v>
      </c>
      <c r="B8" s="46">
        <v>28.68</v>
      </c>
      <c r="C8" s="39">
        <v>273.60000000000002</v>
      </c>
      <c r="D8" s="19">
        <f>+B8+C8</f>
        <v>302.28000000000003</v>
      </c>
      <c r="E8" s="20">
        <f>+C8-B8</f>
        <v>244.92000000000002</v>
      </c>
      <c r="F8" s="40" t="s">
        <v>78</v>
      </c>
      <c r="G8" s="41">
        <f>C8/B8</f>
        <v>9.5397489539748968</v>
      </c>
    </row>
    <row r="9" spans="1:10">
      <c r="A9" s="21" t="s">
        <v>79</v>
      </c>
      <c r="B9" s="47">
        <f>+B8*100/D8</f>
        <v>9.4878920206431108</v>
      </c>
      <c r="C9" s="42">
        <f>+C8*100/D8</f>
        <v>90.512107979356884</v>
      </c>
      <c r="D9" s="43"/>
      <c r="E9" s="48"/>
      <c r="F9" s="43"/>
      <c r="G9" s="49"/>
    </row>
    <row r="10" spans="1:10">
      <c r="A10" s="15"/>
      <c r="B10" s="35"/>
      <c r="C10" s="15"/>
      <c r="D10" s="17"/>
      <c r="E10" s="15"/>
      <c r="F10" s="17"/>
      <c r="G10" s="16"/>
    </row>
    <row r="11" spans="1:10">
      <c r="A11" s="18" t="s">
        <v>105</v>
      </c>
      <c r="B11" s="46">
        <v>26.447033028210001</v>
      </c>
      <c r="C11" s="39">
        <v>259.74989812032999</v>
      </c>
      <c r="D11" s="19">
        <f>+B11+C11</f>
        <v>286.19693114853999</v>
      </c>
      <c r="E11" s="20">
        <f>+C11-B11</f>
        <v>233.30286509211999</v>
      </c>
      <c r="F11" s="50" t="s">
        <v>78</v>
      </c>
      <c r="G11" s="41">
        <f>C11/B11</f>
        <v>9.8215137343862011</v>
      </c>
    </row>
    <row r="12" spans="1:10">
      <c r="A12" s="21" t="s">
        <v>79</v>
      </c>
      <c r="B12" s="47">
        <f>+B11*100/D11</f>
        <v>9.2408513683480553</v>
      </c>
      <c r="C12" s="42">
        <f>+C11*100/D11</f>
        <v>90.759148631651954</v>
      </c>
      <c r="D12" s="43"/>
      <c r="E12" s="48"/>
      <c r="F12" s="43"/>
      <c r="G12" s="49"/>
    </row>
    <row r="13" spans="1:10">
      <c r="A13" s="15"/>
      <c r="B13" s="35"/>
      <c r="C13" s="15"/>
      <c r="D13" s="17"/>
      <c r="E13" s="15"/>
      <c r="F13" s="17"/>
      <c r="G13" s="16"/>
    </row>
    <row r="14" spans="1:10" ht="47.25">
      <c r="A14" s="22" t="s">
        <v>106</v>
      </c>
      <c r="B14" s="51">
        <f>+B8/B5*100-100</f>
        <v>-34.87738419618529</v>
      </c>
      <c r="C14" s="51">
        <f>+C8/C5*100-100</f>
        <v>-13.010301411674916</v>
      </c>
      <c r="D14" s="52">
        <f>D8/D5*100-100</f>
        <v>-15.696117804551534</v>
      </c>
      <c r="E14" s="52">
        <f>E8/E5*100-100</f>
        <v>-9.4498669032830378</v>
      </c>
      <c r="F14" s="43"/>
      <c r="G14" s="49"/>
    </row>
    <row r="15" spans="1:10">
      <c r="A15" s="23"/>
      <c r="B15" s="53"/>
      <c r="C15" s="54"/>
      <c r="D15" s="54"/>
      <c r="E15" s="54"/>
      <c r="F15" s="17"/>
      <c r="G15" s="16"/>
    </row>
    <row r="16" spans="1:10" ht="47.25">
      <c r="A16" s="22" t="s">
        <v>107</v>
      </c>
      <c r="B16" s="51">
        <f>+B11/B8*100-100</f>
        <v>-7.7857983674686153</v>
      </c>
      <c r="C16" s="51">
        <f>+C11/C8*100-100</f>
        <v>-5.0621717396454784</v>
      </c>
      <c r="D16" s="52">
        <f>D11/D8*100-100</f>
        <v>-5.3205864931388192</v>
      </c>
      <c r="E16" s="52">
        <f>E11/E8*100-100</f>
        <v>-4.7432365294300212</v>
      </c>
      <c r="F16" s="43"/>
      <c r="G16" s="49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opLeftCell="A31" workbookViewId="0">
      <selection activeCell="I45" sqref="I45"/>
    </sheetView>
  </sheetViews>
  <sheetFormatPr defaultRowHeight="15.75"/>
  <cols>
    <col min="1" max="1" width="4" style="29" bestFit="1" customWidth="1"/>
    <col min="2" max="2" width="21.28515625" style="29" customWidth="1"/>
    <col min="3" max="3" width="7.42578125" style="29" bestFit="1" customWidth="1"/>
    <col min="4" max="4" width="13.5703125" style="30" bestFit="1" customWidth="1"/>
    <col min="5" max="5" width="14.5703125" style="30" bestFit="1" customWidth="1"/>
    <col min="6" max="6" width="14.140625" style="30" customWidth="1"/>
    <col min="7" max="7" width="13.5703125" style="29" bestFit="1" customWidth="1"/>
    <col min="8" max="8" width="12.85546875" style="31" bestFit="1" customWidth="1"/>
    <col min="9" max="9" width="13.5703125" style="31" bestFit="1" customWidth="1"/>
    <col min="10" max="10" width="10.140625" style="29" bestFit="1" customWidth="1"/>
    <col min="11" max="11" width="10.85546875" style="29" customWidth="1"/>
    <col min="12" max="13" width="11.5703125" style="29" bestFit="1" customWidth="1"/>
    <col min="14" max="14" width="9.85546875" style="29" bestFit="1" customWidth="1"/>
    <col min="15" max="16384" width="9.140625" style="29"/>
  </cols>
  <sheetData>
    <row r="1" spans="1:16" ht="18.75">
      <c r="A1" s="187" t="s">
        <v>100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6" ht="18.75">
      <c r="A2" s="187" t="s">
        <v>108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6" ht="18.75">
      <c r="A3" s="77"/>
      <c r="B3" s="77"/>
      <c r="C3" s="77"/>
      <c r="D3" s="77"/>
      <c r="E3" s="77"/>
      <c r="F3" s="77" t="s">
        <v>102</v>
      </c>
      <c r="G3" s="77"/>
      <c r="H3" s="77"/>
      <c r="I3" s="77"/>
      <c r="J3" s="77"/>
      <c r="K3" s="77"/>
    </row>
    <row r="4" spans="1:16">
      <c r="A4" s="78"/>
      <c r="B4" s="78"/>
      <c r="C4" s="78"/>
      <c r="F4" s="79"/>
      <c r="H4" s="80" t="s">
        <v>0</v>
      </c>
    </row>
    <row r="5" spans="1:16">
      <c r="A5" s="81"/>
      <c r="B5" s="82"/>
      <c r="C5" s="82"/>
      <c r="D5" s="190" t="s">
        <v>82</v>
      </c>
      <c r="E5" s="191"/>
      <c r="F5" s="190" t="s">
        <v>82</v>
      </c>
      <c r="G5" s="191"/>
      <c r="H5" s="190" t="s">
        <v>92</v>
      </c>
      <c r="I5" s="191"/>
      <c r="J5" s="83" t="s">
        <v>1</v>
      </c>
      <c r="K5" s="84" t="s">
        <v>2</v>
      </c>
    </row>
    <row r="6" spans="1:16">
      <c r="A6" s="85"/>
      <c r="B6" s="86"/>
      <c r="C6" s="86"/>
      <c r="D6" s="188" t="s">
        <v>71</v>
      </c>
      <c r="E6" s="189"/>
      <c r="F6" s="188" t="s">
        <v>110</v>
      </c>
      <c r="G6" s="189"/>
      <c r="H6" s="188" t="s">
        <v>110</v>
      </c>
      <c r="I6" s="189"/>
      <c r="J6" s="87"/>
      <c r="K6" s="88" t="s">
        <v>111</v>
      </c>
    </row>
    <row r="7" spans="1:16">
      <c r="A7" s="89" t="s">
        <v>3</v>
      </c>
      <c r="B7" s="90" t="s">
        <v>4</v>
      </c>
      <c r="C7" s="90" t="s">
        <v>5</v>
      </c>
      <c r="D7" s="91" t="s">
        <v>6</v>
      </c>
      <c r="E7" s="92" t="s">
        <v>7</v>
      </c>
      <c r="F7" s="91" t="s">
        <v>6</v>
      </c>
      <c r="G7" s="92" t="s">
        <v>7</v>
      </c>
      <c r="H7" s="91" t="s">
        <v>6</v>
      </c>
      <c r="I7" s="92" t="s">
        <v>7</v>
      </c>
      <c r="J7" s="87" t="s">
        <v>8</v>
      </c>
      <c r="K7" s="93" t="s">
        <v>93</v>
      </c>
    </row>
    <row r="8" spans="1:16">
      <c r="A8" s="94">
        <v>1</v>
      </c>
      <c r="B8" s="82" t="s">
        <v>20</v>
      </c>
      <c r="C8" s="95"/>
      <c r="D8" s="96"/>
      <c r="E8" s="96">
        <v>10820104.055219999</v>
      </c>
      <c r="F8" s="72"/>
      <c r="G8" s="73">
        <v>1519467.3104399997</v>
      </c>
      <c r="H8" s="159"/>
      <c r="I8" s="97">
        <v>2760232.3502599988</v>
      </c>
      <c r="J8" s="98">
        <f>I8/G8*100-100</f>
        <v>81.657896243960948</v>
      </c>
      <c r="K8" s="99">
        <f>I8/I$48*100</f>
        <v>10.436831788714327</v>
      </c>
      <c r="L8" s="123"/>
      <c r="N8" s="123"/>
      <c r="P8" s="34"/>
    </row>
    <row r="9" spans="1:16">
      <c r="A9" s="100">
        <v>2</v>
      </c>
      <c r="B9" s="101" t="s">
        <v>118</v>
      </c>
      <c r="C9" s="102"/>
      <c r="D9" s="103"/>
      <c r="E9" s="103">
        <v>12202852.966340002</v>
      </c>
      <c r="F9" s="66"/>
      <c r="G9" s="68">
        <v>1965349.2350100004</v>
      </c>
      <c r="H9" s="113"/>
      <c r="I9" s="104">
        <v>2102570.0314500011</v>
      </c>
      <c r="J9" s="105">
        <f t="shared" ref="J9:J47" si="0">I9/G9*100-100</f>
        <v>6.9820057420635777</v>
      </c>
      <c r="K9" s="106">
        <f t="shared" ref="K9:K48" si="1">I9/I$48*100</f>
        <v>7.9501168588827085</v>
      </c>
    </row>
    <row r="10" spans="1:16">
      <c r="A10" s="100">
        <v>3</v>
      </c>
      <c r="B10" s="101" t="s">
        <v>11</v>
      </c>
      <c r="C10" s="102" t="s">
        <v>12</v>
      </c>
      <c r="D10" s="69">
        <v>492335.16763282602</v>
      </c>
      <c r="E10" s="69">
        <v>11506623.475509999</v>
      </c>
      <c r="F10" s="64">
        <v>86150.344611294597</v>
      </c>
      <c r="G10" s="69">
        <v>2135503.2870800002</v>
      </c>
      <c r="H10" s="113">
        <v>73097.306251764297</v>
      </c>
      <c r="I10" s="104">
        <v>1896432.1298100001</v>
      </c>
      <c r="J10" s="105">
        <f t="shared" si="0"/>
        <v>-11.195073251181753</v>
      </c>
      <c r="K10" s="106">
        <f t="shared" si="1"/>
        <v>7.1706800826661778</v>
      </c>
      <c r="M10" s="123"/>
    </row>
    <row r="11" spans="1:16">
      <c r="A11" s="100">
        <v>4</v>
      </c>
      <c r="B11" s="101" t="s">
        <v>14</v>
      </c>
      <c r="C11" s="102" t="s">
        <v>15</v>
      </c>
      <c r="D11" s="107">
        <v>12400781.301786903</v>
      </c>
      <c r="E11" s="107">
        <v>7520521.2118999995</v>
      </c>
      <c r="F11" s="66">
        <v>2361338.100006104</v>
      </c>
      <c r="G11" s="68">
        <v>1698844.70985</v>
      </c>
      <c r="H11" s="113">
        <v>2459884.7579908781</v>
      </c>
      <c r="I11" s="104">
        <v>1840395.0260400004</v>
      </c>
      <c r="J11" s="105">
        <f t="shared" si="0"/>
        <v>8.3321515715523446</v>
      </c>
      <c r="K11" s="106">
        <f t="shared" si="1"/>
        <v>6.9587958092574089</v>
      </c>
    </row>
    <row r="12" spans="1:16">
      <c r="A12" s="100">
        <v>5</v>
      </c>
      <c r="B12" s="101" t="s">
        <v>17</v>
      </c>
      <c r="C12" s="102" t="s">
        <v>18</v>
      </c>
      <c r="D12" s="107">
        <v>9991148.5996093806</v>
      </c>
      <c r="E12" s="107">
        <v>8276850.3929299992</v>
      </c>
      <c r="F12" s="64">
        <v>840873.599609375</v>
      </c>
      <c r="G12" s="69">
        <v>680941.28</v>
      </c>
      <c r="H12" s="113">
        <v>1213760.47999999</v>
      </c>
      <c r="I12" s="104">
        <v>1500586.64488</v>
      </c>
      <c r="J12" s="105">
        <f t="shared" si="0"/>
        <v>120.36946341100071</v>
      </c>
      <c r="K12" s="106">
        <f t="shared" si="1"/>
        <v>5.673931904873351</v>
      </c>
    </row>
    <row r="13" spans="1:16">
      <c r="A13" s="100">
        <v>6</v>
      </c>
      <c r="B13" s="101" t="s">
        <v>16</v>
      </c>
      <c r="C13" s="102"/>
      <c r="D13" s="107"/>
      <c r="E13" s="107">
        <v>6635522.7118200008</v>
      </c>
      <c r="F13" s="66"/>
      <c r="G13" s="68">
        <v>1040869.8606899999</v>
      </c>
      <c r="H13" s="113"/>
      <c r="I13" s="104">
        <v>1299198.53954</v>
      </c>
      <c r="J13" s="105">
        <f t="shared" si="0"/>
        <v>24.818537706409543</v>
      </c>
      <c r="K13" s="106">
        <f t="shared" si="1"/>
        <v>4.9124547852085962</v>
      </c>
    </row>
    <row r="14" spans="1:16">
      <c r="A14" s="100">
        <v>7</v>
      </c>
      <c r="B14" s="86" t="s">
        <v>13</v>
      </c>
      <c r="C14" s="102"/>
      <c r="D14" s="107"/>
      <c r="E14" s="107">
        <v>7643342.8025200004</v>
      </c>
      <c r="F14" s="66"/>
      <c r="G14" s="68">
        <v>1553869.0713899997</v>
      </c>
      <c r="H14" s="113"/>
      <c r="I14" s="104">
        <v>1249987.0893000001</v>
      </c>
      <c r="J14" s="105">
        <f t="shared" si="0"/>
        <v>-19.556472786871595</v>
      </c>
      <c r="K14" s="106">
        <f t="shared" si="1"/>
        <v>4.7263792803022122</v>
      </c>
    </row>
    <row r="15" spans="1:16">
      <c r="A15" s="100">
        <v>8</v>
      </c>
      <c r="B15" s="110" t="s">
        <v>85</v>
      </c>
      <c r="C15" s="102"/>
      <c r="D15" s="107"/>
      <c r="E15" s="107">
        <v>2146820.0491800001</v>
      </c>
      <c r="F15" s="113"/>
      <c r="G15" s="111">
        <v>444218.33201999997</v>
      </c>
      <c r="H15" s="113"/>
      <c r="I15" s="104">
        <v>1224628.8056400002</v>
      </c>
      <c r="J15" s="105">
        <f t="shared" si="0"/>
        <v>175.68173516640553</v>
      </c>
      <c r="K15" s="106">
        <f t="shared" si="1"/>
        <v>4.6304959967862453</v>
      </c>
    </row>
    <row r="16" spans="1:16">
      <c r="A16" s="100">
        <v>9</v>
      </c>
      <c r="B16" s="86" t="s">
        <v>81</v>
      </c>
      <c r="C16" s="100"/>
      <c r="D16" s="107"/>
      <c r="E16" s="107">
        <v>5226990.3631299995</v>
      </c>
      <c r="F16" s="66"/>
      <c r="G16" s="68">
        <v>1234667.28364</v>
      </c>
      <c r="H16" s="113"/>
      <c r="I16" s="104">
        <v>1072295.7919700001</v>
      </c>
      <c r="J16" s="105">
        <f t="shared" si="0"/>
        <v>-13.15103217048906</v>
      </c>
      <c r="K16" s="106">
        <f t="shared" si="1"/>
        <v>4.0545031679970487</v>
      </c>
      <c r="L16" s="123"/>
    </row>
    <row r="17" spans="1:11">
      <c r="A17" s="100">
        <v>10</v>
      </c>
      <c r="B17" s="101" t="s">
        <v>21</v>
      </c>
      <c r="C17" s="102" t="s">
        <v>18</v>
      </c>
      <c r="D17" s="107">
        <v>16594913.261032341</v>
      </c>
      <c r="E17" s="107">
        <v>3937266.32748</v>
      </c>
      <c r="F17" s="66">
        <v>4117390.5399842262</v>
      </c>
      <c r="G17" s="70">
        <v>947104.91366000008</v>
      </c>
      <c r="H17" s="113">
        <v>3011654.3564381893</v>
      </c>
      <c r="I17" s="104">
        <v>798596.17543999897</v>
      </c>
      <c r="J17" s="105">
        <f t="shared" si="0"/>
        <v>-15.680283786735174</v>
      </c>
      <c r="K17" s="106">
        <f t="shared" si="1"/>
        <v>3.0196059217234996</v>
      </c>
    </row>
    <row r="18" spans="1:11">
      <c r="A18" s="100">
        <v>11</v>
      </c>
      <c r="B18" s="108" t="s">
        <v>10</v>
      </c>
      <c r="C18" s="100"/>
      <c r="D18" s="107"/>
      <c r="E18" s="107">
        <v>20509121.652819999</v>
      </c>
      <c r="F18" s="71"/>
      <c r="G18" s="69">
        <v>5694599.1756500006</v>
      </c>
      <c r="H18" s="111"/>
      <c r="I18" s="104">
        <v>752681.98430999997</v>
      </c>
      <c r="J18" s="105">
        <f t="shared" si="0"/>
        <v>-86.782529180834118</v>
      </c>
      <c r="K18" s="106">
        <f t="shared" si="1"/>
        <v>2.8459978232989083</v>
      </c>
    </row>
    <row r="19" spans="1:11">
      <c r="A19" s="100">
        <v>12</v>
      </c>
      <c r="B19" s="101" t="s">
        <v>26</v>
      </c>
      <c r="C19" s="102"/>
      <c r="D19" s="107"/>
      <c r="E19" s="107">
        <v>1887672.3032800001</v>
      </c>
      <c r="F19" s="65"/>
      <c r="G19" s="70">
        <v>340452.39902000001</v>
      </c>
      <c r="H19" s="162"/>
      <c r="I19" s="104">
        <v>574617.40358000004</v>
      </c>
      <c r="J19" s="105">
        <f t="shared" si="0"/>
        <v>68.780541783241745</v>
      </c>
      <c r="K19" s="106">
        <f t="shared" si="1"/>
        <v>2.1727102732736729</v>
      </c>
    </row>
    <row r="20" spans="1:11">
      <c r="A20" s="100">
        <v>13</v>
      </c>
      <c r="B20" s="109" t="s">
        <v>80</v>
      </c>
      <c r="C20" s="102"/>
      <c r="D20" s="107"/>
      <c r="E20" s="69">
        <v>3409073.1790900002</v>
      </c>
      <c r="F20" s="65"/>
      <c r="G20" s="69">
        <v>353589.02110000001</v>
      </c>
      <c r="H20" s="113"/>
      <c r="I20" s="104">
        <v>549881.60106999998</v>
      </c>
      <c r="J20" s="105">
        <f t="shared" si="0"/>
        <v>55.514331117901321</v>
      </c>
      <c r="K20" s="106">
        <f t="shared" si="1"/>
        <v>2.0791806796757242</v>
      </c>
    </row>
    <row r="21" spans="1:11">
      <c r="A21" s="100">
        <v>14</v>
      </c>
      <c r="B21" s="101" t="s">
        <v>22</v>
      </c>
      <c r="C21" s="102"/>
      <c r="D21" s="107"/>
      <c r="E21" s="69">
        <v>3194100.16078</v>
      </c>
      <c r="F21" s="66"/>
      <c r="G21" s="69">
        <v>588374.08420000004</v>
      </c>
      <c r="H21" s="113"/>
      <c r="I21" s="104">
        <v>522319.56323000003</v>
      </c>
      <c r="J21" s="105">
        <f t="shared" si="0"/>
        <v>-11.226619720991451</v>
      </c>
      <c r="K21" s="106">
        <f t="shared" si="1"/>
        <v>1.9749646876186924</v>
      </c>
    </row>
    <row r="22" spans="1:11">
      <c r="A22" s="100">
        <v>15</v>
      </c>
      <c r="B22" s="110" t="s">
        <v>84</v>
      </c>
      <c r="C22" s="102"/>
      <c r="D22" s="107"/>
      <c r="E22" s="69">
        <v>2189851.4911400001</v>
      </c>
      <c r="F22" s="113"/>
      <c r="G22" s="69">
        <v>403129.41287999996</v>
      </c>
      <c r="H22" s="113"/>
      <c r="I22" s="104">
        <v>473900.13899999997</v>
      </c>
      <c r="J22" s="105">
        <f t="shared" si="0"/>
        <v>17.555336787362236</v>
      </c>
      <c r="K22" s="106">
        <f t="shared" si="1"/>
        <v>1.7918839459023987</v>
      </c>
    </row>
    <row r="23" spans="1:11">
      <c r="A23" s="100">
        <v>16</v>
      </c>
      <c r="B23" s="101" t="s">
        <v>90</v>
      </c>
      <c r="C23" s="102"/>
      <c r="D23" s="107"/>
      <c r="E23" s="107">
        <v>2363864.57711</v>
      </c>
      <c r="F23" s="66"/>
      <c r="G23" s="68">
        <v>437835.95538</v>
      </c>
      <c r="H23" s="113"/>
      <c r="I23" s="104">
        <v>408830.42093999998</v>
      </c>
      <c r="J23" s="105">
        <f t="shared" si="0"/>
        <v>-6.6247493116059815</v>
      </c>
      <c r="K23" s="106">
        <f t="shared" si="1"/>
        <v>1.545846070914332</v>
      </c>
    </row>
    <row r="24" spans="1:11">
      <c r="A24" s="100">
        <v>17</v>
      </c>
      <c r="B24" s="101" t="s">
        <v>31</v>
      </c>
      <c r="C24" s="102" t="s">
        <v>18</v>
      </c>
      <c r="D24" s="107">
        <v>23013681.640138645</v>
      </c>
      <c r="E24" s="107">
        <v>1222233.42711</v>
      </c>
      <c r="F24" s="66">
        <v>3241870</v>
      </c>
      <c r="G24" s="70">
        <v>118809.56000000001</v>
      </c>
      <c r="H24" s="113">
        <v>2614177.8798828125</v>
      </c>
      <c r="I24" s="104">
        <v>330147.62</v>
      </c>
      <c r="J24" s="105">
        <f t="shared" si="0"/>
        <v>177.87967567593046</v>
      </c>
      <c r="K24" s="106">
        <f t="shared" si="1"/>
        <v>1.2483351899921804</v>
      </c>
    </row>
    <row r="25" spans="1:11">
      <c r="A25" s="100">
        <v>18</v>
      </c>
      <c r="B25" s="86" t="s">
        <v>36</v>
      </c>
      <c r="C25" s="100"/>
      <c r="D25" s="107"/>
      <c r="E25" s="107">
        <v>673615.77934000001</v>
      </c>
      <c r="F25" s="65"/>
      <c r="G25" s="70">
        <v>130159.30200999998</v>
      </c>
      <c r="H25" s="113"/>
      <c r="I25" s="104">
        <v>320771.57686000003</v>
      </c>
      <c r="J25" s="105">
        <f t="shared" si="0"/>
        <v>146.4453726367982</v>
      </c>
      <c r="K25" s="106">
        <f t="shared" si="1"/>
        <v>1.212883034999978</v>
      </c>
    </row>
    <row r="26" spans="1:11">
      <c r="A26" s="100">
        <v>19</v>
      </c>
      <c r="B26" s="101" t="s">
        <v>24</v>
      </c>
      <c r="C26" s="102"/>
      <c r="D26" s="107"/>
      <c r="E26" s="107">
        <v>2296093.2985700001</v>
      </c>
      <c r="F26" s="66"/>
      <c r="G26" s="68">
        <v>392975.74524000002</v>
      </c>
      <c r="H26" s="113"/>
      <c r="I26" s="104">
        <v>295961.34539999999</v>
      </c>
      <c r="J26" s="114" t="s">
        <v>99</v>
      </c>
      <c r="K26" s="106">
        <f t="shared" si="1"/>
        <v>1.1190720149375917</v>
      </c>
    </row>
    <row r="27" spans="1:11">
      <c r="A27" s="100">
        <v>20</v>
      </c>
      <c r="B27" s="110" t="s">
        <v>97</v>
      </c>
      <c r="C27" s="102"/>
      <c r="D27" s="107"/>
      <c r="E27" s="107">
        <v>420354.52484999999</v>
      </c>
      <c r="F27" s="113"/>
      <c r="G27" s="160" t="s">
        <v>99</v>
      </c>
      <c r="H27" s="113"/>
      <c r="I27" s="104">
        <v>253643.02578</v>
      </c>
      <c r="J27" s="114" t="s">
        <v>99</v>
      </c>
      <c r="K27" s="106">
        <f t="shared" si="1"/>
        <v>0.95906041902488293</v>
      </c>
    </row>
    <row r="28" spans="1:11">
      <c r="A28" s="100">
        <v>21</v>
      </c>
      <c r="B28" s="101" t="s">
        <v>25</v>
      </c>
      <c r="C28" s="102"/>
      <c r="D28" s="107"/>
      <c r="E28" s="107">
        <v>1136557.6583699998</v>
      </c>
      <c r="F28" s="66"/>
      <c r="G28" s="70">
        <v>331147.03371000005</v>
      </c>
      <c r="H28" s="113"/>
      <c r="I28" s="104">
        <v>251367.86251000001</v>
      </c>
      <c r="J28" s="105">
        <f t="shared" si="0"/>
        <v>-24.091766822186358</v>
      </c>
      <c r="K28" s="106">
        <f t="shared" si="1"/>
        <v>0.95045770254030337</v>
      </c>
    </row>
    <row r="29" spans="1:11">
      <c r="A29" s="100">
        <v>22</v>
      </c>
      <c r="B29" s="112" t="s">
        <v>91</v>
      </c>
      <c r="C29" s="102"/>
      <c r="D29" s="107">
        <v>788947.56999969506</v>
      </c>
      <c r="E29" s="107">
        <v>698476.48921999987</v>
      </c>
      <c r="F29" s="66"/>
      <c r="G29" s="68">
        <v>185235.76715000003</v>
      </c>
      <c r="H29" s="113">
        <v>208718</v>
      </c>
      <c r="I29" s="104">
        <v>227422.97463000001</v>
      </c>
      <c r="J29" s="105">
        <f t="shared" si="0"/>
        <v>22.774871251423974</v>
      </c>
      <c r="K29" s="106">
        <f t="shared" si="1"/>
        <v>0.85991866984631871</v>
      </c>
    </row>
    <row r="30" spans="1:11">
      <c r="A30" s="100">
        <v>23</v>
      </c>
      <c r="B30" s="110" t="s">
        <v>86</v>
      </c>
      <c r="C30" s="102"/>
      <c r="D30" s="107"/>
      <c r="E30" s="69">
        <v>1008800.42</v>
      </c>
      <c r="F30" s="65"/>
      <c r="G30" s="69">
        <v>113021.5</v>
      </c>
      <c r="H30" s="113"/>
      <c r="I30" s="104">
        <v>212994</v>
      </c>
      <c r="J30" s="105">
        <f t="shared" si="0"/>
        <v>88.454409116849462</v>
      </c>
      <c r="K30" s="106">
        <f t="shared" si="1"/>
        <v>0.80536066095885983</v>
      </c>
    </row>
    <row r="31" spans="1:11">
      <c r="A31" s="100">
        <v>24</v>
      </c>
      <c r="B31" s="110" t="s">
        <v>98</v>
      </c>
      <c r="C31" s="102"/>
      <c r="D31" s="107"/>
      <c r="E31" s="107">
        <v>358950.86710999999</v>
      </c>
      <c r="F31" s="113"/>
      <c r="G31" s="69">
        <v>8960.4639999999999</v>
      </c>
      <c r="H31" s="113"/>
      <c r="I31" s="104">
        <v>164842.86752999999</v>
      </c>
      <c r="J31" s="105">
        <f t="shared" si="0"/>
        <v>1739.6688779732833</v>
      </c>
      <c r="K31" s="106">
        <f t="shared" si="1"/>
        <v>0.62329436861279919</v>
      </c>
    </row>
    <row r="32" spans="1:11">
      <c r="A32" s="100">
        <v>25</v>
      </c>
      <c r="B32" s="110" t="s">
        <v>88</v>
      </c>
      <c r="C32" s="102"/>
      <c r="D32" s="107"/>
      <c r="E32" s="69">
        <v>563564.62404000002</v>
      </c>
      <c r="F32" s="113"/>
      <c r="G32" s="69">
        <v>63790.452499999999</v>
      </c>
      <c r="H32" s="113"/>
      <c r="I32" s="104">
        <v>164100.91149999999</v>
      </c>
      <c r="J32" s="105">
        <f t="shared" si="0"/>
        <v>157.24995680192109</v>
      </c>
      <c r="K32" s="106">
        <f t="shared" si="1"/>
        <v>0.62048892715095894</v>
      </c>
    </row>
    <row r="33" spans="1:11">
      <c r="A33" s="100">
        <v>26</v>
      </c>
      <c r="B33" s="101" t="s">
        <v>28</v>
      </c>
      <c r="C33" s="102"/>
      <c r="D33" s="107"/>
      <c r="E33" s="69">
        <v>548482.79494000005</v>
      </c>
      <c r="F33" s="66"/>
      <c r="G33" s="69">
        <v>27940.488369999999</v>
      </c>
      <c r="H33" s="113"/>
      <c r="I33" s="104">
        <v>150470.68059</v>
      </c>
      <c r="J33" s="105">
        <f t="shared" si="0"/>
        <v>438.53990881405628</v>
      </c>
      <c r="K33" s="106">
        <f t="shared" si="1"/>
        <v>0.56895108207222678</v>
      </c>
    </row>
    <row r="34" spans="1:11">
      <c r="A34" s="100">
        <v>27</v>
      </c>
      <c r="B34" s="101" t="s">
        <v>27</v>
      </c>
      <c r="C34" s="102"/>
      <c r="D34" s="107"/>
      <c r="E34" s="107">
        <v>1078962.6788900001</v>
      </c>
      <c r="F34" s="65"/>
      <c r="G34" s="70">
        <v>175196.44685000001</v>
      </c>
      <c r="H34" s="113"/>
      <c r="I34" s="104">
        <v>143807.68922999999</v>
      </c>
      <c r="J34" s="105">
        <f t="shared" si="0"/>
        <v>-17.916320898262555</v>
      </c>
      <c r="K34" s="106">
        <f t="shared" si="1"/>
        <v>0.54375736241039219</v>
      </c>
    </row>
    <row r="35" spans="1:11">
      <c r="A35" s="100">
        <v>28</v>
      </c>
      <c r="B35" s="101" t="s">
        <v>33</v>
      </c>
      <c r="C35" s="102" t="s">
        <v>18</v>
      </c>
      <c r="D35" s="107">
        <v>3383446</v>
      </c>
      <c r="E35" s="107">
        <v>498122.57451000001</v>
      </c>
      <c r="F35" s="64">
        <v>26535</v>
      </c>
      <c r="G35" s="69">
        <v>4486.6929099999998</v>
      </c>
      <c r="H35" s="113">
        <v>1001554</v>
      </c>
      <c r="I35" s="104">
        <v>140968.80674999999</v>
      </c>
      <c r="J35" s="105">
        <f t="shared" si="0"/>
        <v>3041.9312526562021</v>
      </c>
      <c r="K35" s="106">
        <f t="shared" si="1"/>
        <v>0.53302314327521794</v>
      </c>
    </row>
    <row r="36" spans="1:11">
      <c r="A36" s="100">
        <v>29</v>
      </c>
      <c r="B36" s="101" t="s">
        <v>23</v>
      </c>
      <c r="C36" s="102" t="s">
        <v>18</v>
      </c>
      <c r="D36" s="69">
        <v>9815797</v>
      </c>
      <c r="E36" s="69">
        <v>1652330.24813</v>
      </c>
      <c r="F36" s="64"/>
      <c r="G36" s="69">
        <v>214610.72</v>
      </c>
      <c r="H36" s="113">
        <v>977777</v>
      </c>
      <c r="I36" s="104">
        <v>139688.29438000001</v>
      </c>
      <c r="J36" s="105">
        <f t="shared" si="0"/>
        <v>-34.910849569863046</v>
      </c>
      <c r="K36" s="106">
        <f t="shared" si="1"/>
        <v>0.52818134355940816</v>
      </c>
    </row>
    <row r="37" spans="1:11">
      <c r="A37" s="100">
        <v>30</v>
      </c>
      <c r="B37" s="101" t="s">
        <v>30</v>
      </c>
      <c r="C37" s="102"/>
      <c r="D37" s="107"/>
      <c r="E37" s="107">
        <v>771406.41490000009</v>
      </c>
      <c r="F37" s="66"/>
      <c r="G37" s="70">
        <v>122986.36455</v>
      </c>
      <c r="H37" s="113"/>
      <c r="I37" s="104">
        <v>93928.589340000006</v>
      </c>
      <c r="J37" s="105">
        <f t="shared" si="0"/>
        <v>-23.626826694423158</v>
      </c>
      <c r="K37" s="106">
        <f t="shared" si="1"/>
        <v>0.35515737905197198</v>
      </c>
    </row>
    <row r="38" spans="1:11">
      <c r="A38" s="100">
        <v>31</v>
      </c>
      <c r="B38" s="110" t="s">
        <v>19</v>
      </c>
      <c r="C38" s="100"/>
      <c r="D38" s="107"/>
      <c r="E38" s="69">
        <v>441836.81795</v>
      </c>
      <c r="F38" s="66"/>
      <c r="G38" s="69">
        <v>123369.20428999999</v>
      </c>
      <c r="H38" s="113"/>
      <c r="I38" s="104">
        <v>77564.255999999994</v>
      </c>
      <c r="J38" s="105">
        <f t="shared" si="0"/>
        <v>-37.128348645524042</v>
      </c>
      <c r="K38" s="106">
        <f t="shared" si="1"/>
        <v>0.29328150313596724</v>
      </c>
    </row>
    <row r="39" spans="1:11">
      <c r="A39" s="100">
        <v>32</v>
      </c>
      <c r="B39" s="110" t="s">
        <v>87</v>
      </c>
      <c r="C39" s="102"/>
      <c r="D39" s="107"/>
      <c r="E39" s="107">
        <v>43865.523999999998</v>
      </c>
      <c r="F39" s="113"/>
      <c r="G39" s="69">
        <v>117257.61628</v>
      </c>
      <c r="H39" s="113"/>
      <c r="I39" s="104">
        <v>72148.559869999997</v>
      </c>
      <c r="J39" s="105">
        <f t="shared" si="0"/>
        <v>-38.470043858203532</v>
      </c>
      <c r="K39" s="106">
        <f t="shared" si="1"/>
        <v>0.27280398445089094</v>
      </c>
    </row>
    <row r="40" spans="1:11">
      <c r="A40" s="100">
        <v>33</v>
      </c>
      <c r="B40" s="86" t="s">
        <v>32</v>
      </c>
      <c r="C40" s="102"/>
      <c r="D40" s="107"/>
      <c r="E40" s="69">
        <v>397478.62958000001</v>
      </c>
      <c r="F40" s="66"/>
      <c r="G40" s="69">
        <v>64829.027889999998</v>
      </c>
      <c r="H40" s="113"/>
      <c r="I40" s="104">
        <v>66436.867339999997</v>
      </c>
      <c r="J40" s="105">
        <f t="shared" si="0"/>
        <v>2.4801227202236191</v>
      </c>
      <c r="K40" s="106">
        <f t="shared" si="1"/>
        <v>0.25120726120443992</v>
      </c>
    </row>
    <row r="41" spans="1:11">
      <c r="A41" s="100">
        <v>34</v>
      </c>
      <c r="B41" s="101" t="s">
        <v>29</v>
      </c>
      <c r="C41" s="102" t="s">
        <v>18</v>
      </c>
      <c r="D41" s="107">
        <v>44725.047472752623</v>
      </c>
      <c r="E41" s="107">
        <v>739232.76327</v>
      </c>
      <c r="F41" s="66">
        <v>8511.0999908447302</v>
      </c>
      <c r="G41" s="68">
        <v>94600.502490000013</v>
      </c>
      <c r="H41" s="113">
        <v>5497.3699936866788</v>
      </c>
      <c r="I41" s="104">
        <v>65478.817390000004</v>
      </c>
      <c r="J41" s="105">
        <f t="shared" si="0"/>
        <v>-30.783858788782211</v>
      </c>
      <c r="K41" s="106">
        <f t="shared" si="1"/>
        <v>0.24758473784245041</v>
      </c>
    </row>
    <row r="42" spans="1:11">
      <c r="A42" s="100">
        <v>35</v>
      </c>
      <c r="B42" s="110" t="s">
        <v>89</v>
      </c>
      <c r="C42" s="102"/>
      <c r="D42" s="107"/>
      <c r="E42" s="69">
        <v>427565.30391999998</v>
      </c>
      <c r="F42" s="113"/>
      <c r="G42" s="69">
        <v>69924.639999999999</v>
      </c>
      <c r="H42" s="113"/>
      <c r="I42" s="104">
        <v>41843.519999999997</v>
      </c>
      <c r="J42" s="105">
        <f t="shared" si="0"/>
        <v>-40.159119875340089</v>
      </c>
      <c r="K42" s="106">
        <f t="shared" si="1"/>
        <v>0.15821631090098906</v>
      </c>
    </row>
    <row r="43" spans="1:11">
      <c r="A43" s="100">
        <v>36</v>
      </c>
      <c r="B43" s="101" t="s">
        <v>35</v>
      </c>
      <c r="C43" s="102" t="s">
        <v>18</v>
      </c>
      <c r="D43" s="107">
        <v>3349959.2519226102</v>
      </c>
      <c r="E43" s="107">
        <v>457706.66431000002</v>
      </c>
      <c r="F43" s="66">
        <v>636522</v>
      </c>
      <c r="G43" s="70">
        <v>81421.163740000004</v>
      </c>
      <c r="H43" s="113">
        <v>238281.10009765619</v>
      </c>
      <c r="I43" s="104">
        <v>39992.571060000002</v>
      </c>
      <c r="J43" s="105">
        <f t="shared" si="0"/>
        <v>-50.881847884528895</v>
      </c>
      <c r="K43" s="106">
        <f t="shared" si="1"/>
        <v>0.15121760923934838</v>
      </c>
    </row>
    <row r="44" spans="1:11">
      <c r="A44" s="100">
        <v>37</v>
      </c>
      <c r="B44" s="101" t="s">
        <v>37</v>
      </c>
      <c r="C44" s="102"/>
      <c r="D44" s="107"/>
      <c r="E44" s="69">
        <v>215244.29784000001</v>
      </c>
      <c r="F44" s="66"/>
      <c r="G44" s="69">
        <v>33948.087030000002</v>
      </c>
      <c r="H44" s="113"/>
      <c r="I44" s="104">
        <v>35931.48358</v>
      </c>
      <c r="J44" s="105">
        <f t="shared" si="0"/>
        <v>5.8424398059521394</v>
      </c>
      <c r="K44" s="106">
        <f t="shared" si="1"/>
        <v>0.1358620588618516</v>
      </c>
    </row>
    <row r="45" spans="1:11">
      <c r="A45" s="100">
        <v>38</v>
      </c>
      <c r="B45" s="110" t="s">
        <v>34</v>
      </c>
      <c r="C45" s="102"/>
      <c r="D45" s="107"/>
      <c r="E45" s="69">
        <v>188730.52700999999</v>
      </c>
      <c r="F45" s="66"/>
      <c r="G45" s="69">
        <v>67471.646999999997</v>
      </c>
      <c r="H45" s="113"/>
      <c r="I45" s="104">
        <v>8725.9055000000008</v>
      </c>
      <c r="J45" s="105">
        <f t="shared" si="0"/>
        <v>-87.067300283925192</v>
      </c>
      <c r="K45" s="106">
        <f t="shared" si="1"/>
        <v>3.2993891945052679E-2</v>
      </c>
    </row>
    <row r="46" spans="1:11">
      <c r="A46" s="100">
        <v>39</v>
      </c>
      <c r="B46" s="108" t="s">
        <v>9</v>
      </c>
      <c r="C46" s="102"/>
      <c r="D46" s="107"/>
      <c r="E46" s="69">
        <v>8475992.3474300001</v>
      </c>
      <c r="F46" s="65"/>
      <c r="G46" s="70">
        <v>1968631.6044600001</v>
      </c>
      <c r="H46" s="113"/>
      <c r="I46" s="104">
        <v>34.718209999999999</v>
      </c>
      <c r="J46" s="105">
        <f t="shared" si="0"/>
        <v>-99.998236429308491</v>
      </c>
      <c r="K46" s="106">
        <f t="shared" si="1"/>
        <v>1.3127449859108001E-4</v>
      </c>
    </row>
    <row r="47" spans="1:11">
      <c r="A47" s="115">
        <v>40</v>
      </c>
      <c r="B47" s="116" t="s">
        <v>38</v>
      </c>
      <c r="C47" s="117"/>
      <c r="D47" s="111"/>
      <c r="E47" s="104">
        <f>E48-SUM(E8:E46)</f>
        <v>23354512.993170023</v>
      </c>
      <c r="F47" s="163"/>
      <c r="G47" s="104">
        <f>G48-SUM(G8:G46)</f>
        <v>3130847.8562699966</v>
      </c>
      <c r="H47" s="113"/>
      <c r="I47" s="104">
        <f>I48-SUM(I8:I46)</f>
        <v>4121606.3883000016</v>
      </c>
      <c r="J47" s="105">
        <f t="shared" si="0"/>
        <v>31.645055189949943</v>
      </c>
      <c r="K47" s="106">
        <f t="shared" si="1"/>
        <v>15.584380992392029</v>
      </c>
    </row>
    <row r="48" spans="1:11" s="33" customFormat="1">
      <c r="A48" s="118"/>
      <c r="B48" s="119" t="s">
        <v>39</v>
      </c>
      <c r="C48" s="118"/>
      <c r="D48" s="161"/>
      <c r="E48" s="120">
        <v>157140695.38870999</v>
      </c>
      <c r="F48" s="164"/>
      <c r="G48" s="165">
        <v>28680437.21875</v>
      </c>
      <c r="H48" s="161"/>
      <c r="I48" s="120">
        <v>26447033.028209999</v>
      </c>
      <c r="J48" s="121">
        <f>I48/G48*100-100</f>
        <v>-7.7872041263021572</v>
      </c>
      <c r="K48" s="122">
        <f t="shared" si="1"/>
        <v>100</v>
      </c>
    </row>
    <row r="49" spans="5:8">
      <c r="E49" s="34"/>
    </row>
    <row r="50" spans="5:8">
      <c r="F50" s="32"/>
      <c r="G50" s="31"/>
    </row>
    <row r="51" spans="5:8">
      <c r="F51" s="29"/>
      <c r="H51" s="30"/>
    </row>
    <row r="54" spans="5:8">
      <c r="F54" s="34"/>
      <c r="G54" s="55" t="s">
        <v>40</v>
      </c>
    </row>
  </sheetData>
  <sortState ref="B8:I46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38:G38 F32 F26:G26 F25 F16 F47 F41:F42 F21:F22 F19 F27 F17:G18 F20:G20 F8 F29:F30">
    <cfRule type="cellIs" dxfId="22" priority="77" operator="greaterThanOrEqual">
      <formula>0</formula>
    </cfRule>
  </conditionalFormatting>
  <conditionalFormatting sqref="F18:G18 F20:G20">
    <cfRule type="expression" dxfId="21" priority="45">
      <formula>$A18="Total"</formula>
    </cfRule>
  </conditionalFormatting>
  <conditionalFormatting sqref="F26:G26">
    <cfRule type="expression" dxfId="20" priority="44">
      <formula>$A24="Total"</formula>
    </cfRule>
  </conditionalFormatting>
  <conditionalFormatting sqref="F22 F32">
    <cfRule type="expression" dxfId="19" priority="43">
      <formula>$A23="Total"</formula>
    </cfRule>
  </conditionalFormatting>
  <conditionalFormatting sqref="F17:G17">
    <cfRule type="expression" dxfId="18" priority="42">
      <formula>$A19="Total"</formula>
    </cfRule>
  </conditionalFormatting>
  <conditionalFormatting sqref="F8">
    <cfRule type="expression" dxfId="17" priority="41">
      <formula>$A10="Total"</formula>
    </cfRule>
  </conditionalFormatting>
  <conditionalFormatting sqref="F16">
    <cfRule type="expression" dxfId="16" priority="40">
      <formula>$A16="Total"</formula>
    </cfRule>
  </conditionalFormatting>
  <conditionalFormatting sqref="F47">
    <cfRule type="expression" dxfId="15" priority="39">
      <formula>$A40="Total"</formula>
    </cfRule>
  </conditionalFormatting>
  <conditionalFormatting sqref="F38:G38">
    <cfRule type="expression" dxfId="14" priority="38">
      <formula>$A32="Total"</formula>
    </cfRule>
  </conditionalFormatting>
  <conditionalFormatting sqref="F26:G26">
    <cfRule type="expression" dxfId="13" priority="37">
      <formula>$A24="Total"</formula>
    </cfRule>
  </conditionalFormatting>
  <conditionalFormatting sqref="G26">
    <cfRule type="expression" dxfId="12" priority="36">
      <formula>$A24="Total"</formula>
    </cfRule>
  </conditionalFormatting>
  <conditionalFormatting sqref="F26:G26">
    <cfRule type="expression" dxfId="11" priority="35">
      <formula>$A24="Total"</formula>
    </cfRule>
  </conditionalFormatting>
  <conditionalFormatting sqref="F8">
    <cfRule type="expression" dxfId="10" priority="34">
      <formula>$A10="Total"</formula>
    </cfRule>
  </conditionalFormatting>
  <conditionalFormatting sqref="G38">
    <cfRule type="expression" dxfId="9" priority="33">
      <formula>$A32="Total"</formula>
    </cfRule>
  </conditionalFormatting>
  <conditionalFormatting sqref="F20:G20">
    <cfRule type="expression" dxfId="8" priority="32">
      <formula>$A20="Total"</formula>
    </cfRule>
  </conditionalFormatting>
  <conditionalFormatting sqref="F17:G17">
    <cfRule type="expression" dxfId="7" priority="31">
      <formula>$A19="Total"</formula>
    </cfRule>
  </conditionalFormatting>
  <conditionalFormatting sqref="F21">
    <cfRule type="expression" dxfId="6" priority="30">
      <formula>$A21="Total"</formula>
    </cfRule>
  </conditionalFormatting>
  <conditionalFormatting sqref="F25">
    <cfRule type="expression" dxfId="5" priority="29">
      <formula>$A22="Total"</formula>
    </cfRule>
  </conditionalFormatting>
  <conditionalFormatting sqref="F19">
    <cfRule type="expression" dxfId="4" priority="28">
      <formula>$A29="Total"</formula>
    </cfRule>
  </conditionalFormatting>
  <conditionalFormatting sqref="F41">
    <cfRule type="expression" dxfId="3" priority="27">
      <formula>$A27="Total"</formula>
    </cfRule>
  </conditionalFormatting>
  <conditionalFormatting sqref="F27">
    <cfRule type="expression" dxfId="2" priority="26">
      <formula>$A30="Total"</formula>
    </cfRule>
  </conditionalFormatting>
  <conditionalFormatting sqref="F29:F30">
    <cfRule type="expression" dxfId="1" priority="25">
      <formula>$A34="Total"</formula>
    </cfRule>
  </conditionalFormatting>
  <conditionalFormatting sqref="F42">
    <cfRule type="expression" dxfId="0" priority="24">
      <formula>$A39="Total"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D35" sqref="D35"/>
    </sheetView>
  </sheetViews>
  <sheetFormatPr defaultRowHeight="15"/>
  <cols>
    <col min="1" max="1" width="3.85546875" style="4" bestFit="1" customWidth="1"/>
    <col min="2" max="2" width="41.7109375" style="1" bestFit="1" customWidth="1"/>
    <col min="3" max="3" width="13.5703125" style="5" bestFit="1" customWidth="1"/>
    <col min="4" max="5" width="17" style="2" bestFit="1" customWidth="1"/>
    <col min="6" max="6" width="14.140625" style="1" bestFit="1" customWidth="1"/>
    <col min="7" max="7" width="11.5703125" style="1" bestFit="1" customWidth="1"/>
    <col min="8" max="16384" width="9.140625" style="1"/>
  </cols>
  <sheetData>
    <row r="1" spans="1:7">
      <c r="A1" s="192" t="s">
        <v>101</v>
      </c>
      <c r="B1" s="192"/>
      <c r="C1" s="192"/>
      <c r="D1" s="192"/>
      <c r="E1" s="192"/>
      <c r="F1" s="192"/>
      <c r="G1" s="192"/>
    </row>
    <row r="2" spans="1:7" ht="15" customHeight="1">
      <c r="A2" s="193" t="s">
        <v>109</v>
      </c>
      <c r="B2" s="193"/>
      <c r="C2" s="193"/>
      <c r="D2" s="193"/>
      <c r="E2" s="193"/>
      <c r="F2" s="193"/>
      <c r="G2" s="193"/>
    </row>
    <row r="3" spans="1:7" ht="15" customHeight="1">
      <c r="A3" s="63"/>
      <c r="B3" s="63"/>
      <c r="C3" s="63" t="s">
        <v>102</v>
      </c>
      <c r="D3" s="63"/>
      <c r="E3" s="63"/>
      <c r="F3" s="63"/>
      <c r="G3" s="63"/>
    </row>
    <row r="4" spans="1:7">
      <c r="A4" s="3"/>
      <c r="B4" s="3"/>
      <c r="E4" s="28" t="s">
        <v>0</v>
      </c>
    </row>
    <row r="5" spans="1:7" ht="38.25">
      <c r="A5" s="124" t="s">
        <v>3</v>
      </c>
      <c r="B5" s="125" t="s">
        <v>4</v>
      </c>
      <c r="C5" s="126" t="s">
        <v>82</v>
      </c>
      <c r="D5" s="126" t="s">
        <v>82</v>
      </c>
      <c r="E5" s="126" t="s">
        <v>92</v>
      </c>
      <c r="F5" s="127" t="s">
        <v>94</v>
      </c>
      <c r="G5" s="128" t="s">
        <v>113</v>
      </c>
    </row>
    <row r="6" spans="1:7">
      <c r="A6" s="56"/>
      <c r="B6" s="129"/>
      <c r="C6" s="130" t="s">
        <v>71</v>
      </c>
      <c r="D6" s="131" t="s">
        <v>112</v>
      </c>
      <c r="E6" s="131" t="s">
        <v>112</v>
      </c>
      <c r="F6" s="132"/>
      <c r="G6" s="133" t="s">
        <v>92</v>
      </c>
    </row>
    <row r="7" spans="1:7">
      <c r="A7" s="134">
        <v>1</v>
      </c>
      <c r="B7" s="135" t="s">
        <v>41</v>
      </c>
      <c r="C7" s="136">
        <v>309701875.94150275</v>
      </c>
      <c r="D7" s="137">
        <v>35311326.38470991</v>
      </c>
      <c r="E7" s="138">
        <v>39120694.740002856</v>
      </c>
      <c r="F7" s="139">
        <f>E7/D7*100-100</f>
        <v>10.78795034145881</v>
      </c>
      <c r="G7" s="140">
        <f>E7/E$34*100</f>
        <v>15.0609085982666</v>
      </c>
    </row>
    <row r="8" spans="1:7">
      <c r="A8" s="141">
        <v>2</v>
      </c>
      <c r="B8" s="142" t="s">
        <v>42</v>
      </c>
      <c r="C8" s="143">
        <v>167293495.77317399</v>
      </c>
      <c r="D8" s="65">
        <v>28218217.998074051</v>
      </c>
      <c r="E8" s="144">
        <v>27728153.84683755</v>
      </c>
      <c r="F8" s="145">
        <f t="shared" ref="F8:F34" si="0">E8/D8*100-100</f>
        <v>-1.7366941855433566</v>
      </c>
      <c r="G8" s="146">
        <f t="shared" ref="G8:G34" si="1">E8/E$34*100</f>
        <v>10.67494310776814</v>
      </c>
    </row>
    <row r="9" spans="1:7">
      <c r="A9" s="141">
        <v>3</v>
      </c>
      <c r="B9" s="142" t="s">
        <v>43</v>
      </c>
      <c r="C9" s="147">
        <v>100977196.97813401</v>
      </c>
      <c r="D9" s="64">
        <v>17369468.180233601</v>
      </c>
      <c r="E9" s="144">
        <v>16170866.4765899</v>
      </c>
      <c r="F9" s="145">
        <f t="shared" si="0"/>
        <v>-6.9006240790245243</v>
      </c>
      <c r="G9" s="146">
        <f t="shared" si="1"/>
        <v>6.2255525771543638</v>
      </c>
    </row>
    <row r="10" spans="1:7">
      <c r="A10" s="141">
        <v>4</v>
      </c>
      <c r="B10" s="142" t="s">
        <v>46</v>
      </c>
      <c r="C10" s="143">
        <v>65167320.601329669</v>
      </c>
      <c r="D10" s="65">
        <v>9846025.8739472926</v>
      </c>
      <c r="E10" s="144">
        <v>11677211.747891724</v>
      </c>
      <c r="F10" s="145">
        <f t="shared" si="0"/>
        <v>18.59822325665192</v>
      </c>
      <c r="G10" s="146">
        <f t="shared" si="1"/>
        <v>4.495559702772022</v>
      </c>
    </row>
    <row r="11" spans="1:7">
      <c r="A11" s="141">
        <v>5</v>
      </c>
      <c r="B11" s="142" t="s">
        <v>44</v>
      </c>
      <c r="C11" s="147">
        <v>51968515.173382998</v>
      </c>
      <c r="D11" s="64">
        <v>10853211.7093003</v>
      </c>
      <c r="E11" s="144">
        <v>10824588.4632743</v>
      </c>
      <c r="F11" s="145">
        <f t="shared" si="0"/>
        <v>-0.26373065220383296</v>
      </c>
      <c r="G11" s="146">
        <f t="shared" si="1"/>
        <v>4.1673119187354564</v>
      </c>
    </row>
    <row r="12" spans="1:7">
      <c r="A12" s="141">
        <v>6</v>
      </c>
      <c r="B12" s="142" t="s">
        <v>45</v>
      </c>
      <c r="C12" s="147">
        <v>56625347.193611801</v>
      </c>
      <c r="D12" s="64">
        <v>7581257.4513598597</v>
      </c>
      <c r="E12" s="144">
        <v>9310388.0657476094</v>
      </c>
      <c r="F12" s="145">
        <f t="shared" si="0"/>
        <v>22.807965901192205</v>
      </c>
      <c r="G12" s="146">
        <f t="shared" si="1"/>
        <v>3.5843663974922211</v>
      </c>
    </row>
    <row r="13" spans="1:7">
      <c r="A13" s="141">
        <v>7</v>
      </c>
      <c r="B13" s="142" t="s">
        <v>51</v>
      </c>
      <c r="C13" s="147">
        <v>40696587.884452097</v>
      </c>
      <c r="D13" s="64">
        <v>8058888.1554851104</v>
      </c>
      <c r="E13" s="144">
        <v>7788794.39708295</v>
      </c>
      <c r="F13" s="145">
        <f t="shared" si="0"/>
        <v>-3.3515015122567036</v>
      </c>
      <c r="G13" s="146">
        <f t="shared" si="1"/>
        <v>2.9985745724808353</v>
      </c>
    </row>
    <row r="14" spans="1:7">
      <c r="A14" s="141">
        <v>8</v>
      </c>
      <c r="B14" s="142" t="s">
        <v>49</v>
      </c>
      <c r="C14" s="143">
        <v>25927194.582314253</v>
      </c>
      <c r="D14" s="65">
        <v>4994135.1961789504</v>
      </c>
      <c r="E14" s="144">
        <v>7185357.1810063496</v>
      </c>
      <c r="F14" s="145">
        <f t="shared" si="0"/>
        <v>43.875904410916235</v>
      </c>
      <c r="G14" s="146">
        <f t="shared" si="1"/>
        <v>2.7662598649705701</v>
      </c>
    </row>
    <row r="15" spans="1:7">
      <c r="A15" s="141">
        <v>9</v>
      </c>
      <c r="B15" s="142" t="s">
        <v>47</v>
      </c>
      <c r="C15" s="147">
        <v>44644558.386260897</v>
      </c>
      <c r="D15" s="64">
        <v>10173679.171673</v>
      </c>
      <c r="E15" s="144">
        <v>6718123.7433998296</v>
      </c>
      <c r="F15" s="145">
        <f t="shared" si="0"/>
        <v>-33.965641828912965</v>
      </c>
      <c r="G15" s="146">
        <f t="shared" si="1"/>
        <v>2.5863816663697143</v>
      </c>
    </row>
    <row r="16" spans="1:7">
      <c r="A16" s="141">
        <v>10</v>
      </c>
      <c r="B16" s="142" t="s">
        <v>48</v>
      </c>
      <c r="C16" s="143">
        <v>36310545.544792324</v>
      </c>
      <c r="D16" s="65">
        <v>8385185.7525741095</v>
      </c>
      <c r="E16" s="144">
        <v>6684851.8423642777</v>
      </c>
      <c r="F16" s="145">
        <f t="shared" si="0"/>
        <v>-20.277832362722066</v>
      </c>
      <c r="G16" s="146">
        <f t="shared" si="1"/>
        <v>2.5735724597920355</v>
      </c>
    </row>
    <row r="17" spans="1:7">
      <c r="A17" s="141">
        <v>11</v>
      </c>
      <c r="B17" s="142" t="s">
        <v>55</v>
      </c>
      <c r="C17" s="143">
        <v>43899890.685761705</v>
      </c>
      <c r="D17" s="65">
        <v>5437286.7371093705</v>
      </c>
      <c r="E17" s="144">
        <v>4560647.2997304667</v>
      </c>
      <c r="F17" s="145">
        <f t="shared" si="0"/>
        <v>-16.122736941494324</v>
      </c>
      <c r="G17" s="146">
        <f t="shared" si="1"/>
        <v>1.755784057176663</v>
      </c>
    </row>
    <row r="18" spans="1:7">
      <c r="A18" s="141">
        <v>12</v>
      </c>
      <c r="B18" s="142" t="s">
        <v>52</v>
      </c>
      <c r="C18" s="143">
        <v>25422397.600855205</v>
      </c>
      <c r="D18" s="65">
        <v>4462807.334510305</v>
      </c>
      <c r="E18" s="144">
        <v>4406880.885234477</v>
      </c>
      <c r="F18" s="145">
        <f t="shared" si="0"/>
        <v>-1.2531674590421176</v>
      </c>
      <c r="G18" s="146">
        <f t="shared" si="1"/>
        <v>1.6965861842963739</v>
      </c>
    </row>
    <row r="19" spans="1:7">
      <c r="A19" s="141">
        <v>13</v>
      </c>
      <c r="B19" s="148" t="s">
        <v>57</v>
      </c>
      <c r="C19" s="143">
        <v>21779478.14011256</v>
      </c>
      <c r="D19" s="65">
        <v>4216730.5222109687</v>
      </c>
      <c r="E19" s="144">
        <v>4208928.1221902082</v>
      </c>
      <c r="F19" s="145">
        <f t="shared" si="0"/>
        <v>-0.1850343525549647</v>
      </c>
      <c r="G19" s="146">
        <f t="shared" si="1"/>
        <v>1.6203771984693538</v>
      </c>
    </row>
    <row r="20" spans="1:7">
      <c r="A20" s="141">
        <v>14</v>
      </c>
      <c r="B20" s="142" t="s">
        <v>53</v>
      </c>
      <c r="C20" s="147">
        <v>35583768.979909897</v>
      </c>
      <c r="D20" s="64">
        <v>9085423.2310000006</v>
      </c>
      <c r="E20" s="144">
        <v>2965060.7804500698</v>
      </c>
      <c r="F20" s="145">
        <f t="shared" si="0"/>
        <v>-67.364637782276262</v>
      </c>
      <c r="G20" s="146">
        <f t="shared" si="1"/>
        <v>1.1415060417370357</v>
      </c>
    </row>
    <row r="21" spans="1:7">
      <c r="A21" s="141">
        <v>15</v>
      </c>
      <c r="B21" s="143" t="s">
        <v>65</v>
      </c>
      <c r="C21" s="147">
        <v>18043384.461399902</v>
      </c>
      <c r="D21" s="64">
        <v>2003395.1529999999</v>
      </c>
      <c r="E21" s="144">
        <v>2886566.34234</v>
      </c>
      <c r="F21" s="145">
        <f t="shared" si="0"/>
        <v>44.083723973150711</v>
      </c>
      <c r="G21" s="146">
        <f t="shared" si="1"/>
        <v>1.1112868044329702</v>
      </c>
    </row>
    <row r="22" spans="1:7">
      <c r="A22" s="141">
        <v>16</v>
      </c>
      <c r="B22" s="142" t="s">
        <v>56</v>
      </c>
      <c r="C22" s="143">
        <v>19237325.52752123</v>
      </c>
      <c r="D22" s="65">
        <v>3411364.7241951628</v>
      </c>
      <c r="E22" s="144">
        <v>2799212.0717474329</v>
      </c>
      <c r="F22" s="145">
        <f t="shared" si="0"/>
        <v>-17.94450907304126</v>
      </c>
      <c r="G22" s="146">
        <f t="shared" si="1"/>
        <v>1.0776566581943454</v>
      </c>
    </row>
    <row r="23" spans="1:7">
      <c r="A23" s="141">
        <v>17</v>
      </c>
      <c r="B23" s="148" t="s">
        <v>59</v>
      </c>
      <c r="C23" s="147">
        <v>13589817.127872501</v>
      </c>
      <c r="D23" s="64">
        <v>2231073.5098275701</v>
      </c>
      <c r="E23" s="144">
        <v>2536129.1961184498</v>
      </c>
      <c r="F23" s="145">
        <f t="shared" si="0"/>
        <v>13.673045058674745</v>
      </c>
      <c r="G23" s="146">
        <f t="shared" si="1"/>
        <v>0.97637350946831714</v>
      </c>
    </row>
    <row r="24" spans="1:7">
      <c r="A24" s="141">
        <v>18</v>
      </c>
      <c r="B24" s="148" t="s">
        <v>58</v>
      </c>
      <c r="C24" s="147">
        <v>15012155.524082899</v>
      </c>
      <c r="D24" s="64">
        <v>2525519.3835776602</v>
      </c>
      <c r="E24" s="144">
        <v>2375762.5748221301</v>
      </c>
      <c r="F24" s="145">
        <f t="shared" si="0"/>
        <v>-5.9297429958104004</v>
      </c>
      <c r="G24" s="146">
        <f t="shared" si="1"/>
        <v>0.91463465126018395</v>
      </c>
    </row>
    <row r="25" spans="1:7">
      <c r="A25" s="141">
        <v>19</v>
      </c>
      <c r="B25" s="142" t="s">
        <v>54</v>
      </c>
      <c r="C25" s="147">
        <v>25915487.19675</v>
      </c>
      <c r="D25" s="64">
        <v>6617029.4919999996</v>
      </c>
      <c r="E25" s="144">
        <v>2315041.4190000002</v>
      </c>
      <c r="F25" s="145">
        <f t="shared" si="0"/>
        <v>-65.013886944301987</v>
      </c>
      <c r="G25" s="146">
        <f t="shared" si="1"/>
        <v>0.89125787372859611</v>
      </c>
    </row>
    <row r="26" spans="1:7">
      <c r="A26" s="141">
        <v>20</v>
      </c>
      <c r="B26" s="148" t="s">
        <v>61</v>
      </c>
      <c r="C26" s="147">
        <v>10278834.005137499</v>
      </c>
      <c r="D26" s="64">
        <v>1790350.59260946</v>
      </c>
      <c r="E26" s="144">
        <v>1908249.4358433499</v>
      </c>
      <c r="F26" s="145">
        <f t="shared" si="0"/>
        <v>6.585237758491246</v>
      </c>
      <c r="G26" s="146">
        <f t="shared" si="1"/>
        <v>0.73464877162680997</v>
      </c>
    </row>
    <row r="27" spans="1:7">
      <c r="A27" s="141">
        <v>21</v>
      </c>
      <c r="B27" s="148" t="s">
        <v>36</v>
      </c>
      <c r="C27" s="147">
        <v>7558173.6081976499</v>
      </c>
      <c r="D27" s="64">
        <v>1490327.5123880201</v>
      </c>
      <c r="E27" s="144">
        <v>1838815.8624573899</v>
      </c>
      <c r="F27" s="145">
        <f t="shared" si="0"/>
        <v>23.383340049260099</v>
      </c>
      <c r="G27" s="146">
        <f t="shared" si="1"/>
        <v>0.70791783779838613</v>
      </c>
    </row>
    <row r="28" spans="1:7">
      <c r="A28" s="141">
        <v>22</v>
      </c>
      <c r="B28" s="142" t="s">
        <v>50</v>
      </c>
      <c r="C28" s="147">
        <v>6123690.1516296798</v>
      </c>
      <c r="D28" s="64">
        <v>1712919.4185870099</v>
      </c>
      <c r="E28" s="144">
        <v>1646983.67780482</v>
      </c>
      <c r="F28" s="145">
        <f t="shared" si="0"/>
        <v>-3.8493194756692333</v>
      </c>
      <c r="G28" s="146">
        <f t="shared" si="1"/>
        <v>0.6340651872138392</v>
      </c>
    </row>
    <row r="29" spans="1:7">
      <c r="A29" s="141">
        <v>23</v>
      </c>
      <c r="B29" s="148" t="s">
        <v>62</v>
      </c>
      <c r="C29" s="147">
        <v>9365481.6260078102</v>
      </c>
      <c r="D29" s="64">
        <v>1271865.3025</v>
      </c>
      <c r="E29" s="144">
        <v>1408911.78516001</v>
      </c>
      <c r="F29" s="145">
        <f t="shared" si="0"/>
        <v>10.775235584352288</v>
      </c>
      <c r="G29" s="146">
        <f t="shared" si="1"/>
        <v>0.54241090963084448</v>
      </c>
    </row>
    <row r="30" spans="1:7">
      <c r="A30" s="141">
        <v>24</v>
      </c>
      <c r="B30" s="142" t="s">
        <v>64</v>
      </c>
      <c r="C30" s="147">
        <v>4851707.71937076</v>
      </c>
      <c r="D30" s="64">
        <v>743429.96658344299</v>
      </c>
      <c r="E30" s="144">
        <v>1065259.2857622199</v>
      </c>
      <c r="F30" s="145">
        <f t="shared" si="0"/>
        <v>43.289796436078234</v>
      </c>
      <c r="G30" s="146">
        <f t="shared" si="1"/>
        <v>0.41010960676815383</v>
      </c>
    </row>
    <row r="31" spans="1:7">
      <c r="A31" s="141">
        <v>25</v>
      </c>
      <c r="B31" s="148" t="s">
        <v>63</v>
      </c>
      <c r="C31" s="147">
        <v>5557554.6423917999</v>
      </c>
      <c r="D31" s="64">
        <v>592598.31915403798</v>
      </c>
      <c r="E31" s="144">
        <v>633837.66605123901</v>
      </c>
      <c r="F31" s="145">
        <f t="shared" si="0"/>
        <v>6.9590725394010917</v>
      </c>
      <c r="G31" s="146">
        <f t="shared" si="1"/>
        <v>0.24401844645092424</v>
      </c>
    </row>
    <row r="32" spans="1:7">
      <c r="A32" s="141">
        <v>26</v>
      </c>
      <c r="B32" s="142" t="s">
        <v>60</v>
      </c>
      <c r="C32" s="143">
        <v>2730402.67833038</v>
      </c>
      <c r="D32" s="65">
        <v>360730.90329003899</v>
      </c>
      <c r="E32" s="144">
        <v>446466.45828906249</v>
      </c>
      <c r="F32" s="145">
        <f t="shared" si="0"/>
        <v>23.767177754130302</v>
      </c>
      <c r="G32" s="146">
        <f t="shared" si="1"/>
        <v>0.17188320823984651</v>
      </c>
    </row>
    <row r="33" spans="1:7">
      <c r="A33" s="149">
        <v>27</v>
      </c>
      <c r="B33" s="150" t="s">
        <v>38</v>
      </c>
      <c r="C33" s="151">
        <f>C34-SUM(C7:C32)</f>
        <v>447469581.84330392</v>
      </c>
      <c r="D33" s="151">
        <f>D34-SUM(D7:D32)</f>
        <v>84855404.17895779</v>
      </c>
      <c r="E33" s="144">
        <f t="shared" ref="E33" si="2">E34-SUM(E7:E32)</f>
        <v>78538114.753193319</v>
      </c>
      <c r="F33" s="145">
        <f t="shared" si="0"/>
        <v>-7.4447697078214077</v>
      </c>
      <c r="G33" s="146">
        <f t="shared" si="1"/>
        <v>30.236052187705397</v>
      </c>
    </row>
    <row r="34" spans="1:7">
      <c r="A34" s="152"/>
      <c r="B34" s="153" t="s">
        <v>39</v>
      </c>
      <c r="C34" s="154">
        <v>1611731769.57759</v>
      </c>
      <c r="D34" s="155">
        <v>273599652.15503699</v>
      </c>
      <c r="E34" s="156">
        <v>259749898.12039199</v>
      </c>
      <c r="F34" s="157">
        <f t="shared" si="0"/>
        <v>-5.0620510390111662</v>
      </c>
      <c r="G34" s="158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opLeftCell="A28" workbookViewId="0">
      <selection activeCell="D41" sqref="D41"/>
    </sheetView>
  </sheetViews>
  <sheetFormatPr defaultRowHeight="15"/>
  <cols>
    <col min="1" max="1" width="9.140625" style="59"/>
    <col min="2" max="2" width="20" style="60" bestFit="1" customWidth="1"/>
    <col min="3" max="3" width="14.28515625" style="74" bestFit="1" customWidth="1"/>
    <col min="4" max="4" width="15.5703125" style="74" customWidth="1"/>
    <col min="5" max="5" width="11.85546875" style="185" bestFit="1" customWidth="1"/>
    <col min="6" max="6" width="9.140625" style="60"/>
    <col min="7" max="7" width="11" style="60" customWidth="1"/>
    <col min="8" max="8" width="12.5703125" style="60" bestFit="1" customWidth="1"/>
    <col min="9" max="16384" width="9.140625" style="60"/>
  </cols>
  <sheetData>
    <row r="1" spans="1:8">
      <c r="A1" s="194" t="s">
        <v>66</v>
      </c>
      <c r="B1" s="194"/>
      <c r="C1" s="194"/>
      <c r="D1" s="194"/>
      <c r="E1" s="194"/>
    </row>
    <row r="2" spans="1:8">
      <c r="A2" s="195" t="s">
        <v>114</v>
      </c>
      <c r="B2" s="195"/>
      <c r="C2" s="195"/>
      <c r="D2" s="195"/>
      <c r="E2" s="195"/>
    </row>
    <row r="3" spans="1:8">
      <c r="A3" s="61" t="s">
        <v>67</v>
      </c>
      <c r="B3" s="62"/>
      <c r="C3" s="75"/>
      <c r="D3" s="76" t="s">
        <v>68</v>
      </c>
    </row>
    <row r="4" spans="1:8" ht="45">
      <c r="A4" s="167" t="s">
        <v>3</v>
      </c>
      <c r="B4" s="168" t="s">
        <v>69</v>
      </c>
      <c r="C4" s="169" t="s">
        <v>115</v>
      </c>
      <c r="D4" s="169" t="s">
        <v>116</v>
      </c>
      <c r="E4" s="180" t="s">
        <v>1</v>
      </c>
    </row>
    <row r="5" spans="1:8">
      <c r="A5" s="170"/>
      <c r="B5" s="171"/>
      <c r="C5" s="172" t="s">
        <v>83</v>
      </c>
      <c r="D5" s="172" t="s">
        <v>96</v>
      </c>
      <c r="E5" s="181" t="s">
        <v>8</v>
      </c>
    </row>
    <row r="6" spans="1:8">
      <c r="A6" s="173">
        <v>1</v>
      </c>
      <c r="B6" s="174" t="s">
        <v>119</v>
      </c>
      <c r="C6" s="176">
        <v>19.835031020799999</v>
      </c>
      <c r="D6" s="176">
        <v>16.735078309439999</v>
      </c>
      <c r="E6" s="182">
        <f>D6/C6*100-100</f>
        <v>-15.628675892209273</v>
      </c>
    </row>
    <row r="7" spans="1:8">
      <c r="A7" s="173">
        <v>2</v>
      </c>
      <c r="B7" s="174" t="s">
        <v>120</v>
      </c>
      <c r="C7" s="176">
        <v>3.6166572234100003</v>
      </c>
      <c r="D7" s="176">
        <v>3.3674371700300001</v>
      </c>
      <c r="E7" s="182">
        <f t="shared" ref="E7:E21" si="0">D7/C7*100-100</f>
        <v>-6.8908950443752843</v>
      </c>
      <c r="H7" s="74"/>
    </row>
    <row r="8" spans="1:8">
      <c r="A8" s="173">
        <v>3</v>
      </c>
      <c r="B8" s="174" t="s">
        <v>121</v>
      </c>
      <c r="C8" s="176">
        <v>0.73607583638999996</v>
      </c>
      <c r="D8" s="176">
        <v>0.86783032383999992</v>
      </c>
      <c r="E8" s="182">
        <f t="shared" si="0"/>
        <v>17.899580578025052</v>
      </c>
      <c r="H8" s="74"/>
    </row>
    <row r="9" spans="1:8">
      <c r="A9" s="173">
        <v>4</v>
      </c>
      <c r="B9" s="174" t="s">
        <v>122</v>
      </c>
      <c r="C9" s="176">
        <v>0.65751158401999998</v>
      </c>
      <c r="D9" s="176">
        <v>0.77071735267000008</v>
      </c>
      <c r="E9" s="182">
        <f t="shared" si="0"/>
        <v>17.217304059932232</v>
      </c>
      <c r="H9" s="74"/>
    </row>
    <row r="10" spans="1:8">
      <c r="A10" s="173">
        <v>5</v>
      </c>
      <c r="B10" s="174" t="s">
        <v>123</v>
      </c>
      <c r="C10" s="176">
        <v>0.12392380726</v>
      </c>
      <c r="D10" s="176">
        <v>0.54337440812000004</v>
      </c>
      <c r="E10" s="182">
        <f t="shared" si="0"/>
        <v>338.47459187560798</v>
      </c>
      <c r="H10" s="74"/>
    </row>
    <row r="11" spans="1:8">
      <c r="A11" s="173">
        <v>6</v>
      </c>
      <c r="B11" s="174" t="s">
        <v>124</v>
      </c>
      <c r="C11" s="176">
        <v>0.38613418161999996</v>
      </c>
      <c r="D11" s="176">
        <v>0.52694187616999999</v>
      </c>
      <c r="E11" s="182">
        <f t="shared" si="0"/>
        <v>36.466001004948822</v>
      </c>
      <c r="H11" s="74"/>
    </row>
    <row r="12" spans="1:8">
      <c r="A12" s="173">
        <v>7</v>
      </c>
      <c r="B12" s="174" t="s">
        <v>125</v>
      </c>
      <c r="C12" s="176">
        <v>7.0355789660000001E-2</v>
      </c>
      <c r="D12" s="176">
        <v>0.42469491918000002</v>
      </c>
      <c r="E12" s="182">
        <f t="shared" si="0"/>
        <v>503.6389062398024</v>
      </c>
      <c r="H12" s="74"/>
    </row>
    <row r="13" spans="1:8">
      <c r="A13" s="173">
        <v>8</v>
      </c>
      <c r="B13" s="174" t="s">
        <v>126</v>
      </c>
      <c r="C13" s="176">
        <v>0.34450862967000001</v>
      </c>
      <c r="D13" s="176">
        <v>0.35448315740999997</v>
      </c>
      <c r="E13" s="182">
        <f t="shared" si="0"/>
        <v>2.8952911134778816</v>
      </c>
      <c r="H13" s="74"/>
    </row>
    <row r="14" spans="1:8">
      <c r="A14" s="173">
        <v>9</v>
      </c>
      <c r="B14" s="174" t="s">
        <v>127</v>
      </c>
      <c r="C14" s="176">
        <v>0.28101842935999999</v>
      </c>
      <c r="D14" s="176">
        <v>0.34159460375</v>
      </c>
      <c r="E14" s="182">
        <f t="shared" si="0"/>
        <v>21.555943689514606</v>
      </c>
      <c r="H14" s="74"/>
    </row>
    <row r="15" spans="1:8">
      <c r="A15" s="173">
        <v>10</v>
      </c>
      <c r="B15" s="174" t="s">
        <v>128</v>
      </c>
      <c r="C15" s="176">
        <v>0.25778312883999999</v>
      </c>
      <c r="D15" s="176">
        <v>0.24163534784000001</v>
      </c>
      <c r="E15" s="182">
        <f t="shared" si="0"/>
        <v>-6.2640953551396024</v>
      </c>
      <c r="H15" s="74"/>
    </row>
    <row r="16" spans="1:8">
      <c r="A16" s="173">
        <v>11</v>
      </c>
      <c r="B16" s="174" t="s">
        <v>129</v>
      </c>
      <c r="C16" s="176">
        <v>0.29702244218000001</v>
      </c>
      <c r="D16" s="176">
        <v>0.23980155759999999</v>
      </c>
      <c r="E16" s="182">
        <f t="shared" si="0"/>
        <v>-19.264835397630762</v>
      </c>
      <c r="H16" s="74"/>
    </row>
    <row r="17" spans="1:8">
      <c r="A17" s="173">
        <v>12</v>
      </c>
      <c r="B17" s="174" t="s">
        <v>130</v>
      </c>
      <c r="C17" s="176">
        <v>0.39756195257999999</v>
      </c>
      <c r="D17" s="176">
        <v>0.23406210888000001</v>
      </c>
      <c r="E17" s="182">
        <f t="shared" si="0"/>
        <v>-41.125626493923484</v>
      </c>
      <c r="H17" s="74"/>
    </row>
    <row r="18" spans="1:8">
      <c r="A18" s="173">
        <v>13</v>
      </c>
      <c r="B18" s="174" t="s">
        <v>139</v>
      </c>
      <c r="C18" s="176">
        <v>0.12932668571</v>
      </c>
      <c r="D18" s="176">
        <v>0.22439545478999998</v>
      </c>
      <c r="E18" s="182">
        <f t="shared" si="0"/>
        <v>73.510558596684831</v>
      </c>
      <c r="H18" s="74"/>
    </row>
    <row r="19" spans="1:8">
      <c r="A19" s="173">
        <v>14</v>
      </c>
      <c r="B19" s="174" t="s">
        <v>131</v>
      </c>
      <c r="C19" s="176">
        <v>0.21368247831000001</v>
      </c>
      <c r="D19" s="176">
        <v>0.22226986632000001</v>
      </c>
      <c r="E19" s="182">
        <f t="shared" si="0"/>
        <v>4.0187609568725975</v>
      </c>
      <c r="H19" s="74"/>
    </row>
    <row r="20" spans="1:8">
      <c r="A20" s="173">
        <v>15</v>
      </c>
      <c r="B20" s="175" t="s">
        <v>38</v>
      </c>
      <c r="C20" s="176">
        <v>1.3338440289399995</v>
      </c>
      <c r="D20" s="176">
        <v>1.3527165721700081</v>
      </c>
      <c r="E20" s="182">
        <f t="shared" si="0"/>
        <v>1.4148988052978382</v>
      </c>
    </row>
    <row r="21" spans="1:8" s="196" customFormat="1">
      <c r="A21" s="177"/>
      <c r="B21" s="178" t="s">
        <v>95</v>
      </c>
      <c r="C21" s="166">
        <v>28.680437218750001</v>
      </c>
      <c r="D21" s="179">
        <v>26.447033028210001</v>
      </c>
      <c r="E21" s="183">
        <f t="shared" si="0"/>
        <v>-7.7872041263021572</v>
      </c>
    </row>
    <row r="22" spans="1:8">
      <c r="A22" s="57"/>
      <c r="B22" s="58"/>
      <c r="C22" s="67"/>
      <c r="D22" s="67"/>
      <c r="E22" s="184"/>
      <c r="H22" s="74"/>
    </row>
    <row r="23" spans="1:8">
      <c r="G23" s="196"/>
      <c r="H23" s="196"/>
    </row>
    <row r="24" spans="1:8">
      <c r="A24" s="194" t="s">
        <v>66</v>
      </c>
      <c r="B24" s="194"/>
      <c r="C24" s="194"/>
      <c r="D24" s="194"/>
      <c r="E24" s="194"/>
    </row>
    <row r="25" spans="1:8">
      <c r="A25" s="195" t="s">
        <v>117</v>
      </c>
      <c r="B25" s="195"/>
      <c r="C25" s="195"/>
      <c r="D25" s="195"/>
      <c r="E25" s="195"/>
    </row>
    <row r="26" spans="1:8">
      <c r="A26" s="61" t="s">
        <v>70</v>
      </c>
      <c r="B26" s="62"/>
      <c r="C26" s="75"/>
      <c r="D26" s="76" t="s">
        <v>68</v>
      </c>
    </row>
    <row r="27" spans="1:8" ht="45">
      <c r="A27" s="197" t="s">
        <v>3</v>
      </c>
      <c r="B27" s="168" t="s">
        <v>69</v>
      </c>
      <c r="C27" s="169" t="s">
        <v>115</v>
      </c>
      <c r="D27" s="169" t="s">
        <v>116</v>
      </c>
      <c r="E27" s="180" t="s">
        <v>1</v>
      </c>
    </row>
    <row r="28" spans="1:8">
      <c r="A28" s="198"/>
      <c r="B28" s="171"/>
      <c r="C28" s="172" t="s">
        <v>83</v>
      </c>
      <c r="D28" s="172" t="s">
        <v>96</v>
      </c>
      <c r="E28" s="181" t="s">
        <v>8</v>
      </c>
    </row>
    <row r="29" spans="1:8">
      <c r="A29" s="199">
        <v>1</v>
      </c>
      <c r="B29" s="174" t="s">
        <v>119</v>
      </c>
      <c r="C29" s="176">
        <v>169.651840976659</v>
      </c>
      <c r="D29" s="176">
        <v>160.757982962743</v>
      </c>
      <c r="E29" s="182">
        <f>D29/C29*100-100</f>
        <v>-5.242417625836211</v>
      </c>
    </row>
    <row r="30" spans="1:8">
      <c r="A30" s="199">
        <v>2</v>
      </c>
      <c r="B30" s="174" t="s">
        <v>123</v>
      </c>
      <c r="C30" s="176">
        <v>37.129778069404296</v>
      </c>
      <c r="D30" s="176">
        <v>46.543258058631196</v>
      </c>
      <c r="E30" s="182">
        <f t="shared" ref="E30:E44" si="1">D30/C30*100-100</f>
        <v>25.352912079439022</v>
      </c>
    </row>
    <row r="31" spans="1:8">
      <c r="A31" s="199">
        <v>3</v>
      </c>
      <c r="B31" s="174" t="s">
        <v>125</v>
      </c>
      <c r="C31" s="176">
        <v>4.3693468946334404</v>
      </c>
      <c r="D31" s="176">
        <v>5.6357452708865203</v>
      </c>
      <c r="E31" s="182">
        <f t="shared" si="1"/>
        <v>28.983699550349456</v>
      </c>
    </row>
    <row r="32" spans="1:8">
      <c r="A32" s="199">
        <v>4</v>
      </c>
      <c r="B32" s="174" t="s">
        <v>132</v>
      </c>
      <c r="C32" s="176">
        <v>1.4563173779232499</v>
      </c>
      <c r="D32" s="176">
        <v>2.8156582785625601</v>
      </c>
      <c r="E32" s="182">
        <f t="shared" si="1"/>
        <v>93.340979188050966</v>
      </c>
    </row>
    <row r="33" spans="1:8">
      <c r="A33" s="199">
        <v>5</v>
      </c>
      <c r="B33" s="174" t="s">
        <v>133</v>
      </c>
      <c r="C33" s="176">
        <v>1.75366164859063</v>
      </c>
      <c r="D33" s="176">
        <v>2.77540710735467</v>
      </c>
      <c r="E33" s="182">
        <f t="shared" si="1"/>
        <v>58.263545854765596</v>
      </c>
    </row>
    <row r="34" spans="1:8">
      <c r="A34" s="199">
        <v>6</v>
      </c>
      <c r="B34" s="174" t="s">
        <v>127</v>
      </c>
      <c r="C34" s="176">
        <v>2.67258713841299</v>
      </c>
      <c r="D34" s="176">
        <v>2.6272099295979299</v>
      </c>
      <c r="E34" s="182">
        <f t="shared" si="1"/>
        <v>-1.6978757460460372</v>
      </c>
    </row>
    <row r="35" spans="1:8">
      <c r="A35" s="199">
        <v>7</v>
      </c>
      <c r="B35" s="174" t="s">
        <v>134</v>
      </c>
      <c r="C35" s="176">
        <v>8.8287515079164685</v>
      </c>
      <c r="D35" s="176">
        <v>2.5071460774469903</v>
      </c>
      <c r="E35" s="182">
        <f t="shared" si="1"/>
        <v>-71.602484505324341</v>
      </c>
    </row>
    <row r="36" spans="1:8">
      <c r="A36" s="199">
        <v>8</v>
      </c>
      <c r="B36" s="174" t="s">
        <v>135</v>
      </c>
      <c r="C36" s="176">
        <v>1.7713713447265599E-3</v>
      </c>
      <c r="D36" s="176">
        <v>2.3794446357827801</v>
      </c>
      <c r="E36" s="182">
        <f t="shared" si="1"/>
        <v>134227.8270175521</v>
      </c>
    </row>
    <row r="37" spans="1:8">
      <c r="A37" s="199">
        <v>9</v>
      </c>
      <c r="B37" s="174" t="s">
        <v>121</v>
      </c>
      <c r="C37" s="176">
        <v>1.1893519783915301</v>
      </c>
      <c r="D37" s="176">
        <v>2.3701415230748002</v>
      </c>
      <c r="E37" s="182">
        <f t="shared" si="1"/>
        <v>99.280075716539386</v>
      </c>
    </row>
    <row r="38" spans="1:8">
      <c r="A38" s="199">
        <v>10</v>
      </c>
      <c r="B38" s="174" t="s">
        <v>120</v>
      </c>
      <c r="C38" s="176">
        <v>3.9046107215744201</v>
      </c>
      <c r="D38" s="176">
        <v>2.2206207405210399</v>
      </c>
      <c r="E38" s="182">
        <f t="shared" si="1"/>
        <v>-43.128242509521165</v>
      </c>
    </row>
    <row r="39" spans="1:8">
      <c r="A39" s="199">
        <v>11</v>
      </c>
      <c r="B39" s="174" t="s">
        <v>136</v>
      </c>
      <c r="C39" s="176">
        <v>3.22143625223578</v>
      </c>
      <c r="D39" s="176">
        <v>2.2085662039800398</v>
      </c>
      <c r="E39" s="182">
        <f t="shared" si="1"/>
        <v>-31.441567330496639</v>
      </c>
    </row>
    <row r="40" spans="1:8">
      <c r="A40" s="199">
        <v>12</v>
      </c>
      <c r="B40" s="174" t="s">
        <v>137</v>
      </c>
      <c r="C40" s="176">
        <v>1.7703241940977401</v>
      </c>
      <c r="D40" s="176">
        <v>1.7931305032148701</v>
      </c>
      <c r="E40" s="182">
        <f t="shared" si="1"/>
        <v>1.2882560828782772</v>
      </c>
    </row>
    <row r="41" spans="1:8">
      <c r="A41" s="199">
        <v>13</v>
      </c>
      <c r="B41" s="174" t="s">
        <v>138</v>
      </c>
      <c r="C41" s="176">
        <v>6.8634472464490406</v>
      </c>
      <c r="D41" s="176">
        <v>1.7880711651228001</v>
      </c>
      <c r="E41" s="182">
        <f t="shared" si="1"/>
        <v>-73.947914205242867</v>
      </c>
    </row>
    <row r="42" spans="1:8">
      <c r="A42" s="199">
        <v>14</v>
      </c>
      <c r="B42" s="174" t="s">
        <v>124</v>
      </c>
      <c r="C42" s="176">
        <v>1.9563247485817998</v>
      </c>
      <c r="D42" s="176">
        <v>1.7726985156619399</v>
      </c>
      <c r="E42" s="182">
        <f t="shared" si="1"/>
        <v>-9.3862858430317431</v>
      </c>
    </row>
    <row r="43" spans="1:8">
      <c r="A43" s="200">
        <v>15</v>
      </c>
      <c r="B43" s="174" t="s">
        <v>38</v>
      </c>
      <c r="C43" s="176">
        <v>28.830102028821887</v>
      </c>
      <c r="D43" s="176">
        <v>21.554817147821844</v>
      </c>
      <c r="E43" s="182">
        <f t="shared" si="1"/>
        <v>-25.235029947957983</v>
      </c>
      <c r="H43" s="74"/>
    </row>
    <row r="44" spans="1:8" s="196" customFormat="1">
      <c r="A44" s="201"/>
      <c r="B44" s="178" t="s">
        <v>95</v>
      </c>
      <c r="C44" s="166">
        <v>273.59965215503701</v>
      </c>
      <c r="D44" s="166">
        <v>259.74989812040297</v>
      </c>
      <c r="E44" s="183">
        <f t="shared" si="1"/>
        <v>-5.0620510390071587</v>
      </c>
    </row>
    <row r="48" spans="1:8">
      <c r="H48" s="74"/>
    </row>
    <row r="51" spans="8:8">
      <c r="H51" s="74"/>
    </row>
    <row r="53" spans="8:8">
      <c r="H53" s="74"/>
    </row>
    <row r="54" spans="8:8">
      <c r="H54" s="74"/>
    </row>
    <row r="55" spans="8:8">
      <c r="H55" s="74"/>
    </row>
    <row r="56" spans="8:8">
      <c r="H56" s="74"/>
    </row>
    <row r="58" spans="8:8">
      <c r="H58" s="74"/>
    </row>
    <row r="59" spans="8:8">
      <c r="H59" s="74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2023-09-24T10:44:33Z</dcterms:modified>
</cp:coreProperties>
</file>